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mc:AlternateContent xmlns:mc="http://schemas.openxmlformats.org/markup-compatibility/2006">
    <mc:Choice Requires="x15">
      <x15ac:absPath xmlns:x15ac="http://schemas.microsoft.com/office/spreadsheetml/2010/11/ac" url="https://teamtelstra.sharepoint.com/sites/CustomerInclusion/Shared Documents/Strategy &amp; Inclusion/Team space/Reputation/Reporting/Archive/FY20/Website/Telstra Exchange SR update/Data &amp; downloads/final docs/"/>
    </mc:Choice>
  </mc:AlternateContent>
  <xr:revisionPtr revIDLastSave="4" documentId="13_ncr:1_{809728A8-547D-DD49-8785-9A17CA61E051}" xr6:coauthVersionLast="47" xr6:coauthVersionMax="47" xr10:uidLastSave="{AC0CC606-C7B0-406D-B3E7-4A0FC251DB01}"/>
  <workbookProtection lockStructure="1"/>
  <bookViews>
    <workbookView xWindow="-120" yWindow="-16320" windowWidth="29040" windowHeight="15840" activeTab="1" xr2:uid="{00000000-000D-0000-FFFF-FFFF00000000}"/>
  </bookViews>
  <sheets>
    <sheet name="2020 Data Pack " sheetId="4" r:id="rId1"/>
    <sheet name="Responsible Business" sheetId="3" r:id="rId2"/>
    <sheet name="Digital Futures" sheetId="1" r:id="rId3"/>
    <sheet name="Environmental Solutions" sheetId="2" r:id="rId4"/>
  </sheets>
  <definedNames>
    <definedName name="_xlnm.Print_Area" localSheetId="0">'2020 Data Pack '!$C$1:$I$56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5" i="1" l="1"/>
  <c r="E94" i="2" l="1"/>
  <c r="I109" i="3" l="1"/>
  <c r="I112" i="3"/>
  <c r="I115" i="3"/>
  <c r="I118" i="3"/>
  <c r="I121" i="3"/>
  <c r="I107" i="3"/>
  <c r="I106" i="3"/>
  <c r="G16" i="3" l="1"/>
  <c r="F17" i="3"/>
  <c r="G17" i="3"/>
  <c r="E18" i="3"/>
  <c r="G18" i="3"/>
  <c r="D95" i="3"/>
  <c r="E95" i="3"/>
  <c r="G127" i="3"/>
  <c r="G130" i="3"/>
  <c r="E142" i="3"/>
  <c r="E143" i="3" s="1"/>
  <c r="D143" i="3"/>
  <c r="D219" i="3"/>
  <c r="E219" i="3"/>
  <c r="D220" i="3"/>
  <c r="E220" i="3"/>
  <c r="I236" i="3"/>
  <c r="F7" i="2"/>
  <c r="G7" i="2"/>
  <c r="H7" i="2"/>
  <c r="I7" i="2"/>
  <c r="J8" i="2"/>
  <c r="J9" i="2"/>
  <c r="J11" i="2"/>
  <c r="J12" i="2"/>
  <c r="F23" i="2"/>
  <c r="J24" i="2"/>
  <c r="E23" i="2"/>
  <c r="J25" i="2"/>
  <c r="J26" i="2"/>
  <c r="J27" i="2"/>
  <c r="J30" i="2"/>
  <c r="E29" i="2"/>
  <c r="J29" i="2" s="1"/>
  <c r="J31" i="2"/>
  <c r="J32" i="2"/>
  <c r="J36" i="2"/>
  <c r="F47" i="2"/>
  <c r="F46" i="2" s="1"/>
  <c r="J48" i="2"/>
  <c r="J49" i="2"/>
  <c r="J50" i="2"/>
  <c r="J51" i="2"/>
  <c r="J52" i="2"/>
  <c r="J53" i="2"/>
  <c r="J54" i="2"/>
  <c r="J56" i="2"/>
  <c r="J57" i="2"/>
  <c r="J58" i="2"/>
  <c r="J59" i="2"/>
  <c r="J60" i="2"/>
  <c r="J61" i="2"/>
  <c r="G92" i="2"/>
  <c r="F94" i="2"/>
  <c r="F93" i="2" s="1"/>
  <c r="F91" i="2" s="1"/>
  <c r="F92" i="2" s="1"/>
  <c r="J95" i="2"/>
  <c r="J96" i="2"/>
  <c r="J97" i="2"/>
  <c r="J98" i="2"/>
  <c r="J99" i="2"/>
  <c r="J136" i="2"/>
  <c r="J137" i="2"/>
  <c r="J144" i="2"/>
  <c r="J145" i="2"/>
  <c r="J146" i="2"/>
  <c r="J147" i="2"/>
  <c r="J148" i="2"/>
  <c r="J149" i="2"/>
  <c r="J150" i="2"/>
  <c r="J151" i="2"/>
  <c r="J152" i="2"/>
  <c r="J153" i="2"/>
  <c r="J155" i="2"/>
  <c r="J156" i="2"/>
  <c r="J157" i="2"/>
  <c r="J159" i="2"/>
  <c r="J161" i="2"/>
  <c r="J162" i="2"/>
  <c r="J163" i="2"/>
  <c r="J164" i="2"/>
  <c r="J177" i="2"/>
  <c r="J178" i="2"/>
  <c r="J179" i="2"/>
  <c r="J185" i="2"/>
  <c r="J186" i="2"/>
  <c r="J23" i="2" l="1"/>
  <c r="E55" i="2"/>
  <c r="J55" i="2" s="1"/>
  <c r="E135" i="2"/>
  <c r="J135" i="2" s="1"/>
  <c r="E93" i="2"/>
  <c r="J93" i="2" s="1"/>
  <c r="E7" i="2"/>
  <c r="J7" i="2" s="1"/>
  <c r="E47" i="2"/>
  <c r="E46" i="2" s="1"/>
  <c r="J46" i="2" s="1"/>
  <c r="J47" i="2"/>
  <c r="E176" i="2"/>
  <c r="J176" i="2" s="1"/>
  <c r="E91" i="2" l="1"/>
  <c r="E92" i="2" s="1"/>
  <c r="J94" i="2"/>
  <c r="J91" i="2" l="1"/>
  <c r="H13" i="1"/>
  <c r="H12" i="1"/>
  <c r="H11" i="1"/>
  <c r="H7" i="1"/>
  <c r="E57" i="1"/>
  <c r="F57" i="1"/>
  <c r="E45" i="1"/>
  <c r="F45" i="1"/>
  <c r="H14" i="1" l="1"/>
</calcChain>
</file>

<file path=xl/sharedStrings.xml><?xml version="1.0" encoding="utf-8"?>
<sst xmlns="http://schemas.openxmlformats.org/spreadsheetml/2006/main" count="930" uniqueCount="469">
  <si>
    <t>Responsible Business</t>
    <phoneticPr fontId="1" type="noConversion"/>
  </si>
  <si>
    <t>Workforce profile</t>
    <phoneticPr fontId="1" type="noConversion"/>
  </si>
  <si>
    <t xml:space="preserve">Telstra Group significant geographic locations </t>
  </si>
  <si>
    <t>Workforce by employment level</t>
  </si>
  <si>
    <t>Workforce by employment type</t>
  </si>
  <si>
    <t xml:space="preserve">Workforce by contract type </t>
  </si>
  <si>
    <t>Total new hires</t>
  </si>
  <si>
    <t>New hires by gender and age group and region</t>
  </si>
  <si>
    <t>Total turnover</t>
  </si>
  <si>
    <t>Turnover by gender and age group and region</t>
  </si>
  <si>
    <t>Absenteeism rates</t>
  </si>
  <si>
    <t>Parental leave by gender</t>
  </si>
  <si>
    <t>Returned to work after parental leave</t>
  </si>
  <si>
    <t>Return to work rate by gender</t>
  </si>
  <si>
    <t>Female representation in the workforce by employment level since FY16</t>
  </si>
  <si>
    <t xml:space="preserve">Female representation in the workforce by employment level: with executive band breakdown  </t>
  </si>
  <si>
    <t>Gender Pay Equity: Compa-ratio</t>
  </si>
  <si>
    <t>Age distribution</t>
  </si>
  <si>
    <t>Reconciliation Action Plan update</t>
  </si>
  <si>
    <t>Telstra workplace health and safety indicators</t>
  </si>
  <si>
    <t xml:space="preserve">Telstra Total Recordable Injury Frequency Rate   </t>
  </si>
  <si>
    <t xml:space="preserve">Telstra Lost Time Injury Performance Indicators </t>
  </si>
  <si>
    <t xml:space="preserve">Discrimination complaints </t>
  </si>
  <si>
    <t xml:space="preserve">Digital Futures </t>
    <phoneticPr fontId="1" type="noConversion"/>
  </si>
  <si>
    <t>Social and community investment by focus</t>
  </si>
  <si>
    <t>Social and community investment by form of contribution</t>
  </si>
  <si>
    <t>Digital capability programs – number of people impacted</t>
  </si>
  <si>
    <t>Everyone connected – number of people impacted</t>
  </si>
  <si>
    <t>Environmental Solutions</t>
    <phoneticPr fontId="1" type="noConversion"/>
  </si>
  <si>
    <t>Scope 1 and 2 greenhouse gas emissions</t>
  </si>
  <si>
    <t>Total scope 1 and scope 2 greenhouse gas emissions by source</t>
  </si>
  <si>
    <t>Energy consumption by source</t>
  </si>
  <si>
    <t>Total greenhouse gas emissions by category (scope 1 &amp; 2 emissions)</t>
  </si>
  <si>
    <t>Emissions intensity target</t>
  </si>
  <si>
    <t>FY19 greenhouse gas emissions by category (scope 3 emissions)</t>
  </si>
  <si>
    <t>Distance travelled by flight by type</t>
  </si>
  <si>
    <t>Waste and recycling</t>
  </si>
  <si>
    <t>Office, billing and printing paper</t>
  </si>
  <si>
    <t xml:space="preserve">Water </t>
  </si>
  <si>
    <t>FY19 greenhouse gas emissions by category (scope 3 emissions) calculation methodology</t>
  </si>
  <si>
    <t>Reports</t>
    <phoneticPr fontId="1" type="noConversion"/>
  </si>
  <si>
    <t>Bigger Picture 2020 Sustainability Report</t>
  </si>
  <si>
    <t>2020 Sustainability Report Assurance Statement</t>
  </si>
  <si>
    <t>2020 Sustainability Report Glossary</t>
  </si>
  <si>
    <t>2020 Sustainability Report GRI Content Index</t>
  </si>
  <si>
    <t xml:space="preserve">Bigger Picture 2020 Sustainability Report </t>
  </si>
  <si>
    <t>Short Links</t>
    <phoneticPr fontId="1" type="noConversion"/>
  </si>
  <si>
    <t>General Workforce</t>
  </si>
  <si>
    <t>Employee Attraction and Retention</t>
  </si>
  <si>
    <t>Diversity and Inclusion</t>
  </si>
  <si>
    <t>Gender Pay Equity</t>
  </si>
  <si>
    <t>Reconciliation Action Plan</t>
  </si>
  <si>
    <t>Health, Safety and Wellbeing</t>
  </si>
  <si>
    <t>GENERAL WORKFORCE</t>
  </si>
  <si>
    <t>GRI Standards 102-8</t>
  </si>
  <si>
    <r>
      <t>Workforce profile</t>
    </r>
    <r>
      <rPr>
        <b/>
        <vertAlign val="superscript"/>
        <sz val="14"/>
        <color rgb="FF001E82"/>
        <rFont val="Arial"/>
        <family val="2"/>
      </rPr>
      <t>1</t>
    </r>
    <r>
      <rPr>
        <b/>
        <sz val="14"/>
        <color rgb="FF001E82"/>
        <rFont val="Arial"/>
        <family val="2"/>
      </rPr>
      <t xml:space="preserve"> </t>
    </r>
  </si>
  <si>
    <t>REMOVE - SHOW PERCENTAGE CHANGE 20 /19 ??</t>
  </si>
  <si>
    <t>FY20</t>
  </si>
  <si>
    <t>FY19</t>
  </si>
  <si>
    <t>FY18</t>
  </si>
  <si>
    <t>FY17</t>
  </si>
  <si>
    <t>FY16</t>
  </si>
  <si>
    <t>% change FY19 - FY20</t>
  </si>
  <si>
    <r>
      <t>Telstra Group</t>
    </r>
    <r>
      <rPr>
        <b/>
        <vertAlign val="superscript"/>
        <sz val="8"/>
        <color rgb="FF000000"/>
        <rFont val="Arial"/>
        <family val="2"/>
      </rPr>
      <t>1</t>
    </r>
    <r>
      <rPr>
        <i/>
        <sz val="8"/>
        <color rgb="FF000000"/>
        <rFont val="Arial"/>
        <family val="2"/>
      </rPr>
      <t xml:space="preserve">
</t>
    </r>
    <r>
      <rPr>
        <sz val="8"/>
        <color rgb="FF000000"/>
        <rFont val="Arial"/>
        <family val="2"/>
      </rPr>
      <t>Full time equivalent</t>
    </r>
  </si>
  <si>
    <r>
      <t>Telstra Group excluding contractors</t>
    </r>
    <r>
      <rPr>
        <i/>
        <sz val="8"/>
        <color rgb="FF000000"/>
        <rFont val="Arial"/>
        <family val="2"/>
      </rPr>
      <t xml:space="preserve">
</t>
    </r>
    <r>
      <rPr>
        <sz val="8"/>
        <color rgb="FF000000"/>
        <rFont val="Arial"/>
        <family val="2"/>
      </rPr>
      <t>Full time equivalent</t>
    </r>
  </si>
  <si>
    <r>
      <t>Telstra Corporation</t>
    </r>
    <r>
      <rPr>
        <sz val="8"/>
        <color rgb="FF000000"/>
        <rFont val="Arial"/>
        <family val="2"/>
      </rPr>
      <t xml:space="preserve">
Headcount</t>
    </r>
    <r>
      <rPr>
        <b/>
        <vertAlign val="superscript"/>
        <sz val="8"/>
        <color rgb="FF000000"/>
        <rFont val="Arial"/>
        <family val="2"/>
      </rPr>
      <t>2</t>
    </r>
  </si>
  <si>
    <r>
      <t xml:space="preserve">Telstra Group </t>
    </r>
    <r>
      <rPr>
        <i/>
        <sz val="8"/>
        <color rgb="FF000000"/>
        <rFont val="Arial"/>
        <family val="2"/>
      </rPr>
      <t xml:space="preserve">
</t>
    </r>
    <r>
      <rPr>
        <sz val="8"/>
        <color rgb="FF000000"/>
        <rFont val="Arial"/>
        <family val="2"/>
      </rPr>
      <t>Direct Headcount</t>
    </r>
    <r>
      <rPr>
        <b/>
        <vertAlign val="superscript"/>
        <sz val="8"/>
        <color rgb="FF000000"/>
        <rFont val="Arial"/>
        <family val="2"/>
      </rPr>
      <t>3</t>
    </r>
  </si>
  <si>
    <r>
      <t xml:space="preserve">Telstra Group </t>
    </r>
    <r>
      <rPr>
        <i/>
        <sz val="8"/>
        <color rgb="FF000000"/>
        <rFont val="Arial"/>
        <family val="2"/>
      </rPr>
      <t xml:space="preserve">
</t>
    </r>
    <r>
      <rPr>
        <sz val="8"/>
        <color rgb="FF000000"/>
        <rFont val="Arial"/>
        <family val="2"/>
      </rPr>
      <t>Indirect Headcount</t>
    </r>
    <r>
      <rPr>
        <vertAlign val="superscript"/>
        <sz val="8"/>
        <color rgb="FF000000"/>
        <rFont val="Arial"/>
        <family val="2"/>
      </rPr>
      <t>4</t>
    </r>
  </si>
  <si>
    <t>na</t>
  </si>
  <si>
    <t xml:space="preserve"> </t>
  </si>
  <si>
    <t>Notes:</t>
  </si>
  <si>
    <t>1 - From FY19, Telstra Group Labour includes Internal labour (full-time, part-time, casual, controlled entities, long term leave, temporary employees) and Direct Contractor Labour (contractors, controlled entity contractors). Prior to FY19 this data did not include employees on long-term leave. The FY18 number has been restated in line with this new reporting boundary and does not match the FY18 number published in the FY18 data pack.</t>
  </si>
  <si>
    <t>2 - Telstra Corporation Headcount is the number of Telstra-paid full time and part time. Excludes long term leave.</t>
  </si>
  <si>
    <t>3 - Telstra Group Direct Headcount is the internal / controlled entity workforce and contractors. Excludes indirect workforce.</t>
  </si>
  <si>
    <t>4 - Telstra Group Indirect Headcount is the Telstra workforce not defined as Direct Workforce (e.g. contingent labour - consultancy).</t>
  </si>
  <si>
    <t>GRI Standards 102-7</t>
  </si>
  <si>
    <t xml:space="preserve">Percentage </t>
    <phoneticPr fontId="0" type="noConversion"/>
  </si>
  <si>
    <t xml:space="preserve">REMOVE - </t>
  </si>
  <si>
    <t>Australia</t>
  </si>
  <si>
    <t>China</t>
  </si>
  <si>
    <t>&lt;0.1</t>
  </si>
  <si>
    <t>Hong Kong</t>
  </si>
  <si>
    <t>Philippines</t>
  </si>
  <si>
    <r>
      <t>India</t>
    </r>
    <r>
      <rPr>
        <sz val="8"/>
        <color rgb="FF000000"/>
        <rFont val="Calibri"/>
        <family val="2"/>
      </rPr>
      <t>¹</t>
    </r>
  </si>
  <si>
    <t>-</t>
  </si>
  <si>
    <r>
      <t>Other</t>
    </r>
    <r>
      <rPr>
        <sz val="8"/>
        <color rgb="FF000000"/>
        <rFont val="Calibri"/>
        <family val="2"/>
      </rPr>
      <t>²</t>
    </r>
  </si>
  <si>
    <t>Data refers to FY20 Telstra internal workforce. Employment types: permanent full-time, permanent part-time, full-time fixed term, part-time fixed term, casuals.</t>
  </si>
  <si>
    <t>Excludes contingent workers (contract labour and consultancy).</t>
  </si>
  <si>
    <t>1 - India workforce has grown over the past FY and is now listed as a separate significant geographic location.</t>
  </si>
  <si>
    <t>2 - Other countries are UK, Singapore, US, Japan, South Korea, Malaysia, Indonesia, Taiwan and Thailand.</t>
  </si>
  <si>
    <t xml:space="preserve">Percentage </t>
  </si>
  <si>
    <t>Executive management
(Bands A, B and C)</t>
  </si>
  <si>
    <t>Middle management 
(Bands 1 and 2)</t>
    <phoneticPr fontId="0" type="noConversion"/>
  </si>
  <si>
    <t xml:space="preserve">Operational
(Bands 3 and 4) </t>
  </si>
  <si>
    <t>Data refers to FY20 Telstra internal workforce. Employment types: permanent full-time, permanent part-time, full-time fixed term, part-time fixed term, casuals. Excludes Board members.</t>
  </si>
  <si>
    <t>FY20 ~3.6% of the internal workforce does not have band data available due to the employment type construct.</t>
  </si>
  <si>
    <t>Permanent full time</t>
  </si>
  <si>
    <t>Male</t>
  </si>
  <si>
    <t>Female</t>
  </si>
  <si>
    <t>Permanent part time</t>
  </si>
  <si>
    <t>Fixed term full time</t>
  </si>
  <si>
    <t>Fixed term part time</t>
  </si>
  <si>
    <t>Data refers to FY20 Telstra internal workforce. Employment types: permanent full time, permanent part time, full time fixed term, part time fixed term. Excludes casuals and Board members.</t>
  </si>
  <si>
    <t>.06% of the workforce have selected "prefer not to say" or "another option" for their gender.</t>
  </si>
  <si>
    <t>In FY20 ~3.6% of the internal workforce does not fall within these employment types due to the employment type construct.</t>
  </si>
  <si>
    <t>GRI Standards 102-41</t>
  </si>
  <si>
    <t>Individual contracts or statutory agreements</t>
  </si>
  <si>
    <t>Collective agreements</t>
  </si>
  <si>
    <t xml:space="preserve">Individual contracts or individual statutory agreements include Australian Workplace Agreements (AWAs) and Individual Transitional Employment Agreements (ITEAs) and Common Law Contracts. </t>
  </si>
  <si>
    <t xml:space="preserve">
Collective agreements include Employee Agreements (EAs). </t>
  </si>
  <si>
    <t>EMPLOYEE ATTRACTION AND RETENTION</t>
  </si>
  <si>
    <t>GRI Standards 401-1</t>
  </si>
  <si>
    <r>
      <t>FY16</t>
    </r>
    <r>
      <rPr>
        <b/>
        <vertAlign val="superscript"/>
        <sz val="10"/>
        <color rgb="FFFFFFFF"/>
        <rFont val="Arial"/>
        <family val="2"/>
      </rPr>
      <t>1</t>
    </r>
  </si>
  <si>
    <t>Headcount</t>
  </si>
  <si>
    <t>Rate (%)</t>
  </si>
  <si>
    <t>Data refers to FY20 Telstra internal workforce. Employment types: permanent full-time, permanent part-time, full-time fixed term, part-time fixed term (excludes casuals).</t>
  </si>
  <si>
    <t>1 - Telstra Corpation Ltd (full year) and Sensis (until 28 Feb) - Does not apply from FY17 onwards.</t>
  </si>
  <si>
    <t>16-24</t>
  </si>
  <si>
    <t>25-34</t>
  </si>
  <si>
    <t>35-44</t>
  </si>
  <si>
    <t>45-54</t>
  </si>
  <si>
    <t>55 +</t>
  </si>
  <si>
    <r>
      <t>India</t>
    </r>
    <r>
      <rPr>
        <vertAlign val="superscript"/>
        <sz val="8"/>
        <rFont val="Arial"/>
        <family val="2"/>
      </rPr>
      <t>1</t>
    </r>
  </si>
  <si>
    <r>
      <t>Other</t>
    </r>
    <r>
      <rPr>
        <vertAlign val="superscript"/>
        <sz val="8"/>
        <rFont val="Arial"/>
        <family val="2"/>
      </rPr>
      <t>2</t>
    </r>
  </si>
  <si>
    <t>New hires include all external hires, contractors turned employees and casuals to employees.</t>
  </si>
  <si>
    <t>Data refers to FY20 Telstra internal workforce. Employment types: permanent full time, permanent part time, full time fixed term, part time fixed term (excludes casuals).</t>
  </si>
  <si>
    <t>Some Telstra fully owned Subsidiaries in Workday contain "light records". As a result, date of birth is not available, and therefore not included in the age groups.</t>
  </si>
  <si>
    <t xml:space="preserve">Turnover is the number of employees who leave Telstra including all types of separation. </t>
  </si>
  <si>
    <t>Data refers to FY20 Telstra internal workforce. Employment types permanent full time, permanent part time, full time fixed term, part time fixed term (excludes casuals).</t>
  </si>
  <si>
    <t>Definition changed from FY17 due to regional inclusion.</t>
  </si>
  <si>
    <t>Data refers to FY20 Telstra internal workforce who have left Telstra. Employment types: permanent full-time, permanent part-time, full-time fixed term, part-time fixed term (excludes casuals).</t>
  </si>
  <si>
    <t>Some Telstra fully owned subsidiaries in Workday contain "light records". As a result, date of birth is not available, and therefore are not included in the age groups.</t>
  </si>
  <si>
    <t>1 - India workforce has grown over the past FY.</t>
  </si>
  <si>
    <t>2 - Other countries are UK, Singapore, US,  Japan, South Korea, Malaysia, Indonesia, Taiwan and Thailand.</t>
  </si>
  <si>
    <t>Absenteeism Rates</t>
  </si>
  <si>
    <t>GRI Standards 403-2</t>
  </si>
  <si>
    <t>Number of actual absenteeism days lost (due to incapacity of any kind) as a percentage of total days scheduled to be worked by workforce.</t>
  </si>
  <si>
    <t>GRI Standards 401-3</t>
  </si>
  <si>
    <t>Total number of employees from the internal workforce (full-time or part-time) that took parental leave at any time within the reporting period, including those that may still be on parental leave at the end of the reporting period (Australian employees).</t>
  </si>
  <si>
    <t>.07% of those who took parental leave have chosen not to advise their gender.</t>
  </si>
  <si>
    <t>Total number of employees that returned to work after parental leave ended within the reporting period (Australia).</t>
  </si>
  <si>
    <t>Percentage</t>
  </si>
  <si>
    <t>Total</t>
  </si>
  <si>
    <t>Rate calculated as Total number of employees that did return to work after parental leave/ Total number of employees due to return to work after taking parental leave x 100.</t>
  </si>
  <si>
    <t>Return to work defined as separation date being at least 3 days post last day of parental leave. Includes employee initiatied separations.</t>
  </si>
  <si>
    <t>DIVERSITY AND INCLUSION</t>
  </si>
  <si>
    <t>GRI Standards 405-1</t>
  </si>
  <si>
    <t xml:space="preserve">Count and Percentage </t>
  </si>
  <si>
    <t>Count</t>
    <phoneticPr fontId="1" type="noConversion"/>
  </si>
  <si>
    <t>%</t>
    <phoneticPr fontId="1" type="noConversion"/>
  </si>
  <si>
    <t>for percentages from 2019 report</t>
  </si>
  <si>
    <t>Board
(Non-executive directors)</t>
  </si>
  <si>
    <t>Executive management 
(Bands A, B and C)</t>
    <phoneticPr fontId="0" type="noConversion"/>
  </si>
  <si>
    <t>Operational 
(Bands 3 and 4)</t>
    <phoneticPr fontId="0" type="noConversion"/>
  </si>
  <si>
    <r>
      <t xml:space="preserve">Telstra Total </t>
    </r>
    <r>
      <rPr>
        <vertAlign val="superscript"/>
        <sz val="8"/>
        <color theme="1"/>
        <rFont val="Arial"/>
        <family val="2"/>
      </rPr>
      <t>1</t>
    </r>
  </si>
  <si>
    <r>
      <t xml:space="preserve">Telstra Group Total </t>
    </r>
    <r>
      <rPr>
        <vertAlign val="superscript"/>
        <sz val="9"/>
        <color theme="1"/>
        <rFont val="Arial"/>
        <family val="2"/>
      </rPr>
      <t>2</t>
    </r>
  </si>
  <si>
    <t>1 - Telstra internal workforce (exclude subsidiaries).</t>
  </si>
  <si>
    <t>2 - Telstra internal workforce (include subsidiaries).</t>
  </si>
  <si>
    <t>Female representation in the workforce by employment level: with Executive band breakdown</t>
  </si>
  <si>
    <r>
      <t>FY20</t>
    </r>
    <r>
      <rPr>
        <b/>
        <vertAlign val="superscript"/>
        <sz val="10"/>
        <color rgb="FFFFFFFF"/>
        <rFont val="Arial"/>
        <family val="2"/>
      </rPr>
      <t>5</t>
    </r>
  </si>
  <si>
    <t>Bands</t>
  </si>
  <si>
    <r>
      <t>Board</t>
    </r>
    <r>
      <rPr>
        <vertAlign val="superscript"/>
        <sz val="8"/>
        <color theme="1"/>
        <rFont val="Arial"/>
        <family val="2"/>
      </rPr>
      <t>1</t>
    </r>
  </si>
  <si>
    <r>
      <t>Executive management</t>
    </r>
    <r>
      <rPr>
        <vertAlign val="superscript"/>
        <sz val="8"/>
        <color theme="1"/>
        <rFont val="Arial"/>
        <family val="2"/>
      </rPr>
      <t>2</t>
    </r>
  </si>
  <si>
    <t>CEO</t>
  </si>
  <si>
    <t>CEO-1 (Band A)</t>
  </si>
  <si>
    <t>CEO-2 (Band B)</t>
  </si>
  <si>
    <t>CEO-3 (Band C)</t>
  </si>
  <si>
    <r>
      <t>Middle Management</t>
    </r>
    <r>
      <rPr>
        <vertAlign val="superscript"/>
        <sz val="8"/>
        <color theme="1"/>
        <rFont val="Arial"/>
        <family val="2"/>
      </rPr>
      <t>3</t>
    </r>
  </si>
  <si>
    <r>
      <rPr>
        <sz val="8"/>
        <color theme="1"/>
        <rFont val="Arial"/>
        <family val="2"/>
      </rPr>
      <t>Operational</t>
    </r>
    <r>
      <rPr>
        <vertAlign val="superscript"/>
        <sz val="8"/>
        <color theme="1"/>
        <rFont val="Arial"/>
        <family val="2"/>
      </rPr>
      <t>4</t>
    </r>
  </si>
  <si>
    <t>Telstra Total</t>
  </si>
  <si>
    <t>1 - Number and percentage relates to non-executive Directors.</t>
  </si>
  <si>
    <t>2 - Executive management comprises persons holding roles within Telstra designtaed as Band A,B,C.</t>
  </si>
  <si>
    <t>3 - Middle management comprises persons holding roles within Telstra designated as Band 1 or 2.</t>
  </si>
  <si>
    <t>4 - Operational comprises persons holding roles within Telstra designated as Bands 3 or 4.</t>
  </si>
  <si>
    <t>5 - FY20 ~3.6% of the internal workforce does not have band data available due to the employment type construct.</t>
  </si>
  <si>
    <r>
      <t>Gender Pay Equity: Compa-ratio</t>
    </r>
    <r>
      <rPr>
        <b/>
        <sz val="14"/>
        <color rgb="FF001E82"/>
        <rFont val="Calibri"/>
        <family val="2"/>
      </rPr>
      <t>¹</t>
    </r>
  </si>
  <si>
    <t>Compa-ratio</t>
  </si>
  <si>
    <t>Australian Average</t>
  </si>
  <si>
    <t>Delta</t>
  </si>
  <si>
    <r>
      <t>Australian Average excluding Workstream</t>
    </r>
    <r>
      <rPr>
        <sz val="8"/>
        <rFont val="Calibri"/>
        <family val="2"/>
      </rPr>
      <t>²</t>
    </r>
  </si>
  <si>
    <t xml:space="preserve">Data refers to FY20 Telstra internal workforce. Employment types: permanent full-time, permanent part-time, full-time fixed term, part-time fixed term, casuals, Board members. </t>
  </si>
  <si>
    <t xml:space="preserve">1 - Compa-ratio is an employee’s fixed remuneration divided by the midpoint of the market remuneration range they are mapped against. Telstra focus on compa ratios as they show the gender pay gap for males and females carrying out similar work. The two tables below show Telstra’s overall position when averaging the compa-ratios for both male and female employees. </t>
  </si>
  <si>
    <t>2 - Workstream employees have a fixed rate of pay under Telstra's Enterprise Agreement.</t>
  </si>
  <si>
    <r>
      <t>16-24</t>
    </r>
    <r>
      <rPr>
        <vertAlign val="superscript"/>
        <sz val="8"/>
        <rFont val="Arial"/>
        <family val="2"/>
      </rPr>
      <t>1</t>
    </r>
  </si>
  <si>
    <t>55+</t>
  </si>
  <si>
    <t>Some Subsidiaries in Workday contain "light records". As a result, date of birth is not available, and therefore not included in the age groups.</t>
  </si>
  <si>
    <t>1 - Category 18-24 prior to FY13.</t>
  </si>
  <si>
    <t>Annual spend with Indigenous suppliers (millions of dollars)</t>
  </si>
  <si>
    <t xml:space="preserve">2.727
</t>
  </si>
  <si>
    <t>Percentage of workforce who self identify as Aborigional or Torres Strait Islander</t>
  </si>
  <si>
    <t>Data refers to FY20 Telstra internal workforce (Australia). Employment types: permanent full-time, permanent part-time, full-time fixed term, part-time fixed term, casuals, Board members (Excluding Koud, Readify, TBS and Telstra Health).</t>
  </si>
  <si>
    <t>HEALTH, SAFETY AND WELLBEING</t>
  </si>
  <si>
    <t>Key performance indicator</t>
  </si>
  <si>
    <t>Calcutaion Missing?</t>
  </si>
  <si>
    <t>New workers' compensation claims</t>
  </si>
  <si>
    <t>Number</t>
  </si>
  <si>
    <r>
      <t>Open workers' compensation claims</t>
    </r>
    <r>
      <rPr>
        <sz val="8"/>
        <rFont val="Calibri"/>
        <family val="2"/>
      </rPr>
      <t>¹</t>
    </r>
  </si>
  <si>
    <r>
      <t>Fatalities</t>
    </r>
    <r>
      <rPr>
        <sz val="8"/>
        <rFont val="Calibri"/>
        <family val="2"/>
      </rPr>
      <t>²</t>
    </r>
  </si>
  <si>
    <t>1 - From FY20, only claims with activity within the most recent one month are counted as 'open'. Previously claims with activity within the most recent four months were counted as 'open'.</t>
  </si>
  <si>
    <t>2 - Includes Telstra Corporation Ltd employees and contractors.</t>
  </si>
  <si>
    <t xml:space="preserve">Telstra Total Recordable Injury Frequency Rate </t>
  </si>
  <si>
    <r>
      <t>TRIFR (new methodology)</t>
    </r>
    <r>
      <rPr>
        <sz val="8"/>
        <color rgb="FF000000"/>
        <rFont val="Calibri"/>
        <family val="2"/>
      </rPr>
      <t>¹</t>
    </r>
    <r>
      <rPr>
        <sz val="6.4"/>
        <color rgb="FF000000"/>
        <rFont val="Arial"/>
        <family val="2"/>
      </rPr>
      <t xml:space="preserve"> </t>
    </r>
    <r>
      <rPr>
        <sz val="8"/>
        <color rgb="FF000000"/>
        <rFont val="Calibri"/>
        <family val="2"/>
      </rPr>
      <t>²</t>
    </r>
    <r>
      <rPr>
        <sz val="8"/>
        <color rgb="FF000000"/>
        <rFont val="Arial"/>
        <family val="2"/>
      </rPr>
      <t xml:space="preserve"> </t>
    </r>
  </si>
  <si>
    <t>Rate of occurrence of all injuries requiring intervention beyond simple first aid</t>
  </si>
  <si>
    <r>
      <t>TRIFR (old methodology)</t>
    </r>
    <r>
      <rPr>
        <sz val="8"/>
        <rFont val="Calibri"/>
        <family val="2"/>
      </rPr>
      <t>³</t>
    </r>
    <r>
      <rPr>
        <sz val="8"/>
        <rFont val="Arial"/>
        <family val="2"/>
      </rPr>
      <t xml:space="preserve"> </t>
    </r>
  </si>
  <si>
    <t xml:space="preserve">1 - In 2019, we updated how we calculate our TRIFR to include mental health incidents and remove claims that were rejected. This change has resulted in a change in FY19 and FY18 reported numbers. </t>
  </si>
  <si>
    <t>2 - Includes full time, part time and casula Telstra Corporate Ltd employees only, not including subsidiaries or contractors.</t>
  </si>
  <si>
    <t>3 - TRIFR old methodology is provided for comparison purposes only.</t>
  </si>
  <si>
    <r>
      <t>Telstra Lost Time Injury Performance Indicators (new methodology)</t>
    </r>
    <r>
      <rPr>
        <b/>
        <sz val="14"/>
        <color rgb="FF001E82"/>
        <rFont val="Calibri"/>
        <family val="2"/>
      </rPr>
      <t>¹</t>
    </r>
  </si>
  <si>
    <t>CHECK HEAD CY 19??</t>
  </si>
  <si>
    <r>
      <t>LTIFR (new methodology)</t>
    </r>
    <r>
      <rPr>
        <sz val="8"/>
        <rFont val="Calibri"/>
        <family val="2"/>
      </rPr>
      <t>²</t>
    </r>
  </si>
  <si>
    <t>Number of occurrences of lost time</t>
  </si>
  <si>
    <t xml:space="preserve">1 - This year, Telstra updated how it reports LTIFR to be reported by financial year rather than calendar year. </t>
  </si>
  <si>
    <t xml:space="preserve">2 - LTIFR is the reported number per million hours worked of all work-related injuries or diseases that result in one or more days of lost time (for Australian-based Telstra employees). </t>
  </si>
  <si>
    <t>This metric is no longer dependent on having a worker’s compensation claim.</t>
  </si>
  <si>
    <r>
      <t>Telstra Lost Time Injury Performance Indicators (old methodology)</t>
    </r>
    <r>
      <rPr>
        <b/>
        <sz val="14"/>
        <color rgb="FF001E82"/>
        <rFont val="Calibri"/>
        <family val="2"/>
      </rPr>
      <t>¹</t>
    </r>
  </si>
  <si>
    <t>CY19</t>
  </si>
  <si>
    <t>CY18</t>
  </si>
  <si>
    <t>CY17</t>
  </si>
  <si>
    <t>LTIFR (old methodology)</t>
  </si>
  <si>
    <r>
      <t>LTI</t>
    </r>
    <r>
      <rPr>
        <sz val="8"/>
        <rFont val="Calibri"/>
        <family val="2"/>
      </rPr>
      <t>²</t>
    </r>
  </si>
  <si>
    <r>
      <t>Serious injury rate</t>
    </r>
    <r>
      <rPr>
        <sz val="8"/>
        <rFont val="Calibri"/>
        <family val="2"/>
      </rPr>
      <t>³</t>
    </r>
  </si>
  <si>
    <t>Rate of claims resulting in greater than one week lost time</t>
  </si>
  <si>
    <t>Lost days</t>
  </si>
  <si>
    <t>Total days lost</t>
  </si>
  <si>
    <t>Days lost per LTI</t>
  </si>
  <si>
    <t>Average days lost</t>
  </si>
  <si>
    <t>1 - This year, Telstra updated how it reports LTIFR to be reported by financial year rather than calendar year.  The data calculated using the old methodology is provided for comparison purposes only. This is the final year that the LTI, serious injury rate and days lost per LTI are being reported.</t>
  </si>
  <si>
    <t>2 - An LTI is the reported number of occurrences resulting in one or more days of lost time arising from injury or disease that have resulted in an accepted workers' compensation claim from a full time, part time or casual employee of Telstra Corporation Ltd.</t>
  </si>
  <si>
    <t>3 - Serious injury rate is defined as the number of lost time injuries (as defined at 1) that require an absence from work of one working week or more per million hours worked.</t>
  </si>
  <si>
    <t>Discrimination complaints</t>
  </si>
  <si>
    <t>GRI Standards 406-1</t>
  </si>
  <si>
    <t>Total number of internal discrimination complaints</t>
  </si>
  <si>
    <t>Number of claims closed at 30 June</t>
  </si>
  <si>
    <t>Number of claims open at 30 June</t>
  </si>
  <si>
    <t>GRI Standards: 201-1</t>
  </si>
  <si>
    <t>Millions of dollars</t>
  </si>
  <si>
    <t>Program</t>
  </si>
  <si>
    <t>Description</t>
  </si>
  <si>
    <t>Amount invested</t>
  </si>
  <si>
    <t>Percentage of total</t>
  </si>
  <si>
    <t>Everyone Connected</t>
  </si>
  <si>
    <t>Customer and community digital inclusion programs</t>
  </si>
  <si>
    <t>Access</t>
  </si>
  <si>
    <t>Digital literacy and cyber safety</t>
  </si>
  <si>
    <t>Digital innovation</t>
  </si>
  <si>
    <t>Employee volunteering and giving</t>
  </si>
  <si>
    <t>Value of employee volunteering, matched payroll giving (regular and disaster relief), fundraising and Telstra Kids Fund</t>
  </si>
  <si>
    <t>Sponsorship</t>
  </si>
  <si>
    <t>Local community and high profile national sponsorships. Focus on art, health, sport, children and youth, general community assistance, economic development and diversity</t>
  </si>
  <si>
    <t>Disaster relief</t>
  </si>
  <si>
    <t>Covers customer and community measures, including disaster relief credits and free payphones in disaster affected areas</t>
  </si>
  <si>
    <t>TOTAL</t>
  </si>
  <si>
    <r>
      <t>Notes:</t>
    </r>
    <r>
      <rPr>
        <b/>
        <sz val="8"/>
        <color theme="1" tint="0.249977111117893"/>
        <rFont val="Arial"/>
        <family val="2"/>
      </rPr>
      <t xml:space="preserve"> </t>
    </r>
  </si>
  <si>
    <t>Management costs associated with each program are included in the amount invested. Total differs due to rounding.</t>
  </si>
  <si>
    <t>GRI Standards: 203-1</t>
  </si>
  <si>
    <t>Revenue foregone</t>
  </si>
  <si>
    <t>Social contribution in the form of missed earnings to assist the community, non-profit organisations or customers in time of need</t>
  </si>
  <si>
    <t>Cash</t>
  </si>
  <si>
    <t>In-kind</t>
  </si>
  <si>
    <t>Contributions of products or services, valued at retail cost to Telstra, to assist non-profit organisations</t>
  </si>
  <si>
    <t>Time</t>
  </si>
  <si>
    <t>Contributions of employee time, during work hours, to assist non-profit organisations</t>
  </si>
  <si>
    <t>Management costs</t>
  </si>
  <si>
    <t>Costs borne by Telstra to deliver the suite of initiatives within our social and community investment program</t>
  </si>
  <si>
    <t>Leverage</t>
  </si>
  <si>
    <t>Contributions by employees to a partner organisation or project as a result of the active support of Telstra (e.g. payroll giving)</t>
  </si>
  <si>
    <r>
      <t>Digital capability programs – number of people impacted</t>
    </r>
    <r>
      <rPr>
        <b/>
        <vertAlign val="superscript"/>
        <sz val="14"/>
        <color rgb="FF570066"/>
        <rFont val="Arial"/>
        <family val="2"/>
      </rPr>
      <t>1</t>
    </r>
  </si>
  <si>
    <t>Number of people</t>
  </si>
  <si>
    <t>Face to face and online training</t>
  </si>
  <si>
    <t>Online resource downloads</t>
  </si>
  <si>
    <t xml:space="preserve">Number of people impacted </t>
  </si>
  <si>
    <t xml:space="preserve">Notes: </t>
  </si>
  <si>
    <t>1 - In FY19, we updated how we report on the reach of our digital capability programs. These programs aim to build digital skills and confidence online. Programs are delivered in a variety of formats, including face-to-face and online training or mentoring as well as the provision of online resources. For more information see the Glossary linked below.</t>
  </si>
  <si>
    <t xml:space="preserve"> https://exchange.telstra.com.au/sustainability/data-downloads/</t>
  </si>
  <si>
    <r>
      <t>Everyone connected – number of people impacted</t>
    </r>
    <r>
      <rPr>
        <b/>
        <vertAlign val="superscript"/>
        <sz val="14"/>
        <color rgb="FF570066"/>
        <rFont val="Arial"/>
        <family val="2"/>
      </rPr>
      <t>1</t>
    </r>
  </si>
  <si>
    <t>Number of people receiving tailored support, products and services to enable them to connect or thrive online</t>
  </si>
  <si>
    <r>
      <t>Number of customers in vulnerable circumstances supported through our products and services</t>
    </r>
    <r>
      <rPr>
        <vertAlign val="superscript"/>
        <sz val="8"/>
        <color rgb="FF000000"/>
        <rFont val="Arial"/>
        <family val="2"/>
      </rPr>
      <t>2</t>
    </r>
  </si>
  <si>
    <t>1 - Refer to our Glossary linked below for more information.</t>
  </si>
  <si>
    <t>2 - This is a measure of unique customers supported. FY18 is the first year of our target period and records the total number of customers supported, while FY19 and FY20 record net additional customers supported. The reason for the variance between FY19 to FY20 is due to a change in how several products and services are distributed (e.g. digitisation of our Top-Up program for pre-paid mobile recharge) as well as ongoing change in the products and services our customers use (e.g. greater uptake of bundles that include voice and data services).</t>
  </si>
  <si>
    <t>Climate Change and Energy</t>
  </si>
  <si>
    <r>
      <t>Scope 1 and 2 greenhouse gas emissions</t>
    </r>
    <r>
      <rPr>
        <b/>
        <vertAlign val="superscript"/>
        <sz val="14"/>
        <color rgb="FF074F30"/>
        <rFont val="Arial"/>
        <family val="2"/>
      </rPr>
      <t>1,2</t>
    </r>
  </si>
  <si>
    <t>GRI Standards: 305-1, 305-2, 305-3 &amp; 305-5</t>
  </si>
  <si>
    <r>
      <t>Tonnes of carbon dioxide equivalent (tCO</t>
    </r>
    <r>
      <rPr>
        <i/>
        <vertAlign val="subscript"/>
        <sz val="9"/>
        <color rgb="FF074F30"/>
        <rFont val="Arial"/>
        <family val="2"/>
      </rPr>
      <t>2</t>
    </r>
    <r>
      <rPr>
        <i/>
        <sz val="9"/>
        <color rgb="FF074F30"/>
        <rFont val="Arial"/>
        <family val="2"/>
      </rPr>
      <t>e)</t>
    </r>
  </si>
  <si>
    <t>% change FY19-20</t>
  </si>
  <si>
    <r>
      <t>Total emissions (scope 1 &amp; 2) tCO</t>
    </r>
    <r>
      <rPr>
        <vertAlign val="subscript"/>
        <sz val="8"/>
        <color rgb="FF000000"/>
        <rFont val="Arial"/>
        <family val="2"/>
      </rPr>
      <t>2</t>
    </r>
    <r>
      <rPr>
        <sz val="8"/>
        <color indexed="8"/>
        <rFont val="Arial"/>
        <family val="2"/>
      </rPr>
      <t>e</t>
    </r>
    <r>
      <rPr>
        <vertAlign val="superscript"/>
        <sz val="8"/>
        <color rgb="FF000000"/>
        <rFont val="Arial"/>
        <family val="2"/>
      </rPr>
      <t>3</t>
    </r>
  </si>
  <si>
    <r>
      <t>Scope 1 emissions (tCO</t>
    </r>
    <r>
      <rPr>
        <vertAlign val="subscript"/>
        <sz val="8"/>
        <color rgb="FF000000"/>
        <rFont val="Arial"/>
        <family val="2"/>
      </rPr>
      <t>2</t>
    </r>
    <r>
      <rPr>
        <sz val="8"/>
        <color indexed="8"/>
        <rFont val="Arial"/>
        <family val="2"/>
      </rPr>
      <t>e)</t>
    </r>
  </si>
  <si>
    <r>
      <t>Scope 2 emissions (tCO</t>
    </r>
    <r>
      <rPr>
        <vertAlign val="subscript"/>
        <sz val="8"/>
        <color rgb="FF000000"/>
        <rFont val="Arial"/>
        <family val="2"/>
      </rPr>
      <t>2</t>
    </r>
    <r>
      <rPr>
        <sz val="8"/>
        <color indexed="8"/>
        <rFont val="Arial"/>
        <family val="2"/>
      </rPr>
      <t>e)</t>
    </r>
  </si>
  <si>
    <t>Emissions saving initiatives</t>
  </si>
  <si>
    <r>
      <t>Annualised emissions savings resulting from project initiatives (tCO</t>
    </r>
    <r>
      <rPr>
        <vertAlign val="subscript"/>
        <sz val="8"/>
        <color rgb="FF000000"/>
        <rFont val="Arial"/>
        <family val="2"/>
      </rPr>
      <t>2</t>
    </r>
    <r>
      <rPr>
        <sz val="8"/>
        <color indexed="8"/>
        <rFont val="Arial"/>
        <family val="2"/>
      </rPr>
      <t>e/yr)</t>
    </r>
  </si>
  <si>
    <r>
      <t>Annualised emissions savings resulting from decommisioning (tCO</t>
    </r>
    <r>
      <rPr>
        <vertAlign val="subscript"/>
        <sz val="8"/>
        <color rgb="FF000000"/>
        <rFont val="Arial"/>
        <family val="2"/>
      </rPr>
      <t>2</t>
    </r>
    <r>
      <rPr>
        <sz val="8"/>
        <color indexed="8"/>
        <rFont val="Arial"/>
        <family val="2"/>
      </rPr>
      <t>e/yr)</t>
    </r>
  </si>
  <si>
    <t>N/A</t>
  </si>
  <si>
    <r>
      <t>Notes:</t>
    </r>
    <r>
      <rPr>
        <b/>
        <sz val="8"/>
        <color indexed="30"/>
        <rFont val="Arial"/>
        <family val="2"/>
      </rPr>
      <t xml:space="preserve"> </t>
    </r>
  </si>
  <si>
    <t>1 - Reported emissions are based on Telstra's Australian scope 1 and 2 emissions only and do not include international scope 1 and 2 emissions.</t>
  </si>
  <si>
    <t xml:space="preserve">2 – Reported emissions are based on actual data wherever possible. Where metered or invoiced data was not available at 30 June 2020, estimates have been calculated based on prior actual consumption, taking into account seasonal variations, qualified assumptions and/or known business activity variations. 						</t>
  </si>
  <si>
    <r>
      <t>3 – We have re-stated our FY19 scope 1 GHG emissions to account for a change in the operational boundary with NBN and the treatment of contractor fuel data. This decreased our scope 1 GHG emissions by 4,067 tCO</t>
    </r>
    <r>
      <rPr>
        <vertAlign val="subscript"/>
        <sz val="8"/>
        <color rgb="FF000000"/>
        <rFont val="Arial"/>
        <family val="2"/>
      </rPr>
      <t>2</t>
    </r>
    <r>
      <rPr>
        <sz val="8"/>
        <color indexed="8"/>
        <rFont val="Arial"/>
        <family val="2"/>
      </rPr>
      <t xml:space="preserve">e (-8.0% change in scope 1 GHG emissions) from what was previously reported.   </t>
    </r>
  </si>
  <si>
    <r>
      <t>Total scope 1 and scope 2 greenhouse gas emissions by source</t>
    </r>
    <r>
      <rPr>
        <b/>
        <vertAlign val="superscript"/>
        <sz val="14"/>
        <color rgb="FF074F30"/>
        <rFont val="Arial"/>
        <family val="2"/>
      </rPr>
      <t>1</t>
    </r>
  </si>
  <si>
    <t>GRI Standards: 305-1 &amp; 305-2</t>
  </si>
  <si>
    <t>Scope 1</t>
  </si>
  <si>
    <t xml:space="preserve">Stationary energy </t>
  </si>
  <si>
    <t>·  Natural gas</t>
  </si>
  <si>
    <t>·  Diesel</t>
  </si>
  <si>
    <t>·  Petrol</t>
  </si>
  <si>
    <t>·  LPG</t>
  </si>
  <si>
    <t>·  Ethanol</t>
  </si>
  <si>
    <t>&lt;1</t>
  </si>
  <si>
    <t>n/a</t>
  </si>
  <si>
    <t xml:space="preserve">Transport fuels </t>
  </si>
  <si>
    <r>
      <t>·  LPG</t>
    </r>
    <r>
      <rPr>
        <vertAlign val="superscript"/>
        <sz val="8"/>
        <color rgb="FF000000"/>
        <rFont val="Arial"/>
        <family val="2"/>
      </rPr>
      <t>2</t>
    </r>
  </si>
  <si>
    <t>Scope 2</t>
  </si>
  <si>
    <r>
      <t>Stationary energy</t>
    </r>
    <r>
      <rPr>
        <i/>
        <vertAlign val="superscript"/>
        <sz val="8"/>
        <color rgb="FF000000"/>
        <rFont val="Arial"/>
        <family val="2"/>
      </rPr>
      <t>3</t>
    </r>
  </si>
  <si>
    <t>·  Electricity</t>
  </si>
  <si>
    <t>1 – Reported emissions are based on Telstra's Australian scope 1 and 2 emissions only and do not include international scope 1 and 2 emissions.</t>
  </si>
  <si>
    <t>2 – LPG vehicles were phased out from Telstra's fleet in FY20.</t>
  </si>
  <si>
    <t>3 – Stationary energy based emissions have been calculated using the location based scope 2 calculation method described in the GHG Protocol scope 2 standard.</t>
  </si>
  <si>
    <t>GRI Standards: 302-1 &amp; 302-4</t>
  </si>
  <si>
    <t>Gigajoules (GJ)</t>
  </si>
  <si>
    <r>
      <t>Total energy use</t>
    </r>
    <r>
      <rPr>
        <vertAlign val="superscript"/>
        <sz val="8"/>
        <color indexed="8"/>
        <rFont val="Arial"/>
        <family val="2"/>
      </rPr>
      <t>1</t>
    </r>
    <r>
      <rPr>
        <sz val="8"/>
        <color indexed="8"/>
        <rFont val="Arial"/>
        <family val="2"/>
      </rPr>
      <t xml:space="preserve"> </t>
    </r>
  </si>
  <si>
    <r>
      <t>·  Solar energy 
   (generated by Telstra)</t>
    </r>
    <r>
      <rPr>
        <vertAlign val="superscript"/>
        <sz val="8"/>
        <color rgb="FF000000"/>
        <rFont val="Arial"/>
        <family val="2"/>
      </rPr>
      <t>2</t>
    </r>
  </si>
  <si>
    <t xml:space="preserve">Transport energy </t>
  </si>
  <si>
    <r>
      <t>Annualised energy savings resulting from energy reduction projects</t>
    </r>
    <r>
      <rPr>
        <vertAlign val="superscript"/>
        <sz val="8"/>
        <color rgb="FF000000"/>
        <rFont val="Arial"/>
        <family val="2"/>
      </rPr>
      <t>3</t>
    </r>
  </si>
  <si>
    <r>
      <t>Annualised energy savings resulting from decommissioning activites</t>
    </r>
    <r>
      <rPr>
        <vertAlign val="superscript"/>
        <sz val="8"/>
        <color rgb="FF000000"/>
        <rFont val="Arial"/>
        <family val="2"/>
      </rPr>
      <t>4</t>
    </r>
  </si>
  <si>
    <t>Solar capacity - connected to grid</t>
  </si>
  <si>
    <t>2.1 MW</t>
  </si>
  <si>
    <r>
      <t>Solar capacity - offgrid</t>
    </r>
    <r>
      <rPr>
        <vertAlign val="superscript"/>
        <sz val="8"/>
        <color rgb="FF000000"/>
        <rFont val="Arial"/>
        <family val="2"/>
      </rPr>
      <t>5, 6</t>
    </r>
  </si>
  <si>
    <t>5.6 MW</t>
  </si>
  <si>
    <t xml:space="preserve">1 – Sum of ‘stationary energy’ and ‘transport energy’ may differ to ‘total energy use’ due to rounding. </t>
  </si>
  <si>
    <t xml:space="preserve">2 – Telstra has over 10,000 sites which are wholly or partly powered with solar panels providing power to telecommunications equipment in rural and remote locations where the power grid does not reach. </t>
  </si>
  <si>
    <t xml:space="preserve">3 – This figure reflects energy saved from energy reduction projects at our network sites. </t>
  </si>
  <si>
    <t xml:space="preserve">4 – This figure reflects energy saved from decommissioning activities at both our network and commercial sites. </t>
  </si>
  <si>
    <t>5 – Offgrid solar capacity is based on installed solar panel capacity rather than actual capacity.</t>
  </si>
  <si>
    <t>6 – We have re-stated our FY19 offgrid solar capacity to reflect a revised calculation methodology. While the number of offgrid solar sites has remained consistent, this has resulted in  FY19 offgrid solar capacity increasing by 1.8MW (51% increase) compared to what was previously reported.</t>
  </si>
  <si>
    <t>Category</t>
  </si>
  <si>
    <t>Contributor</t>
  </si>
  <si>
    <t xml:space="preserve"> GHG emissions
(scope 1 &amp; scope 2) </t>
  </si>
  <si>
    <t>% of total GHG emissions 
(scope 1 &amp; scope 2)</t>
  </si>
  <si>
    <t>Network Sites (inc mobile, Exchanges, Depots)¹</t>
  </si>
  <si>
    <t>Electricity</t>
  </si>
  <si>
    <t>Fuel</t>
  </si>
  <si>
    <t>Offices, Retail &amp; Residential</t>
  </si>
  <si>
    <t>Data Centres</t>
  </si>
  <si>
    <t>Vehicles</t>
  </si>
  <si>
    <t>1 – Network category includes all network-related sites including unmetered sites and data centre services hosted at Telstra exchanges. This consists of all scope 1 and 2 emissions allocated to the Telstra network, based on premises, vehicle or activity end use.</t>
  </si>
  <si>
    <t>GRI Standards: 305-3 &amp; 305-4</t>
  </si>
  <si>
    <t>FY19³</t>
  </si>
  <si>
    <t>% change FY19 &amp; FY20</t>
  </si>
  <si>
    <r>
      <t>Emissions intensity (tCO</t>
    </r>
    <r>
      <rPr>
        <vertAlign val="subscript"/>
        <sz val="8"/>
        <color rgb="FF000000"/>
        <rFont val="Arial"/>
        <family val="2"/>
      </rPr>
      <t>2</t>
    </r>
    <r>
      <rPr>
        <sz val="8"/>
        <color rgb="FF000000"/>
        <rFont val="Arial"/>
        <family val="2"/>
      </rPr>
      <t>e/PB)</t>
    </r>
    <r>
      <rPr>
        <sz val="8"/>
        <color rgb="FF000000"/>
        <rFont val="Calibri"/>
        <family val="2"/>
      </rPr>
      <t>¹</t>
    </r>
  </si>
  <si>
    <r>
      <t>Progress against emissions intensity target</t>
    </r>
    <r>
      <rPr>
        <sz val="8"/>
        <color indexed="8"/>
        <rFont val="Calibri"/>
        <family val="2"/>
      </rPr>
      <t>²</t>
    </r>
  </si>
  <si>
    <r>
      <t>Total emissions (scope 1, 2 &amp; 3) included in emissions intensity target (tCO</t>
    </r>
    <r>
      <rPr>
        <vertAlign val="subscript"/>
        <sz val="8"/>
        <color rgb="FF000000"/>
        <rFont val="Arial"/>
        <family val="2"/>
      </rPr>
      <t>2</t>
    </r>
    <r>
      <rPr>
        <sz val="8"/>
        <color rgb="FF000000"/>
        <rFont val="Arial"/>
        <family val="2"/>
      </rPr>
      <t>e)</t>
    </r>
  </si>
  <si>
    <r>
      <t>Scope 3 emissions included in emissions intensity target (tCO</t>
    </r>
    <r>
      <rPr>
        <vertAlign val="subscript"/>
        <sz val="8"/>
        <color rgb="FF000000"/>
        <rFont val="Arial"/>
        <family val="2"/>
      </rPr>
      <t>2</t>
    </r>
    <r>
      <rPr>
        <sz val="8"/>
        <color rgb="FF000000"/>
        <rFont val="Arial"/>
        <family val="2"/>
      </rPr>
      <t>e)</t>
    </r>
    <r>
      <rPr>
        <vertAlign val="superscript"/>
        <sz val="8"/>
        <color rgb="FF000000"/>
        <rFont val="Arial"/>
        <family val="2"/>
      </rPr>
      <t>3</t>
    </r>
  </si>
  <si>
    <t>·  Electricity transmission losses</t>
  </si>
  <si>
    <t>·  Fuel extraction and refining</t>
  </si>
  <si>
    <t>·  Air travel</t>
  </si>
  <si>
    <t>·  Waste</t>
  </si>
  <si>
    <r>
      <t>Petabytes (PB)</t>
    </r>
    <r>
      <rPr>
        <vertAlign val="superscript"/>
        <sz val="8"/>
        <color rgb="FF000000"/>
        <rFont val="Arial"/>
        <family val="2"/>
      </rPr>
      <t>4</t>
    </r>
  </si>
  <si>
    <t>1 – Scope 3 FY20 emissions included in intensity target provided in Emissions Intensity Target table above. For Telstra’s full scope 3 emissions profile for FY19, see below table FY19 greenhouse gas emissions by category (scope 3  emissions).</t>
  </si>
  <si>
    <r>
      <t>2 – Cumulative % reduction against Telstra's target to reduce carbon emissions intensity (tCO</t>
    </r>
    <r>
      <rPr>
        <vertAlign val="subscript"/>
        <sz val="8"/>
        <color rgb="FF000000"/>
        <rFont val="Arial"/>
        <family val="2"/>
      </rPr>
      <t>2</t>
    </r>
    <r>
      <rPr>
        <sz val="8"/>
        <color indexed="8"/>
        <rFont val="Arial"/>
        <family val="2"/>
      </rPr>
      <t xml:space="preserve">e/PB) by 50% from a baseline year of FY17. </t>
    </r>
  </si>
  <si>
    <r>
      <t>3 – We have re-stated our FY19 scope 3 GHG emissions to account for a change in the operational boundary with NBN and the treatment of contractor fuel data. This decreased our scope 3 GHG emissions by 248 tCO</t>
    </r>
    <r>
      <rPr>
        <vertAlign val="subscript"/>
        <sz val="8"/>
        <color rgb="FF000000"/>
        <rFont val="Arial"/>
        <family val="2"/>
      </rPr>
      <t>2</t>
    </r>
    <r>
      <rPr>
        <sz val="8"/>
        <color indexed="8"/>
        <rFont val="Arial"/>
        <family val="2"/>
      </rPr>
      <t xml:space="preserve">e (-0.1% change in scope 3 GHG emissions) from what was previously reported. </t>
    </r>
  </si>
  <si>
    <t>4 - This data relates to the volume of data on our network for FY20</t>
  </si>
  <si>
    <r>
      <t>FY19 greenhouse gas emissions by category (scope 3 emissions)</t>
    </r>
    <r>
      <rPr>
        <b/>
        <vertAlign val="superscript"/>
        <sz val="14"/>
        <color rgb="FF074F30"/>
        <rFont val="Arial"/>
        <family val="2"/>
      </rPr>
      <t>1,4</t>
    </r>
  </si>
  <si>
    <t>GRI Standards: 305-3</t>
  </si>
  <si>
    <t>GHG Protocol scope 3 category</t>
  </si>
  <si>
    <r>
      <t>Scope 3 GHG emissions (tCO</t>
    </r>
    <r>
      <rPr>
        <b/>
        <vertAlign val="subscript"/>
        <sz val="9"/>
        <color rgb="FFFFFFFF"/>
        <rFont val="Arial"/>
        <family val="2"/>
      </rPr>
      <t>2</t>
    </r>
    <r>
      <rPr>
        <b/>
        <sz val="9"/>
        <color indexed="9"/>
        <rFont val="Arial"/>
        <family val="2"/>
      </rPr>
      <t>e)</t>
    </r>
  </si>
  <si>
    <r>
      <t>Cat 1: Purchased goods and services</t>
    </r>
    <r>
      <rPr>
        <sz val="8"/>
        <color rgb="FF000000"/>
        <rFont val="Calibri"/>
        <family val="2"/>
      </rPr>
      <t>¹</t>
    </r>
  </si>
  <si>
    <t>Cat 2: Capital goods</t>
  </si>
  <si>
    <t>Cat 3: Fuel- and energy-related emissions</t>
  </si>
  <si>
    <t>Cat 4: Upstream transportation and distribution</t>
  </si>
  <si>
    <t>Cat 5: Waste generated in operations</t>
  </si>
  <si>
    <t>Cat 6: Business travel</t>
  </si>
  <si>
    <t>Cat 7: Employee commuting</t>
  </si>
  <si>
    <t>Cat 8: Upstream leased assets</t>
  </si>
  <si>
    <t>Cat 9: Downstream transportation and distribution</t>
  </si>
  <si>
    <r>
      <t>Cat 10: Processing of sold products</t>
    </r>
    <r>
      <rPr>
        <sz val="8"/>
        <color rgb="FF000000"/>
        <rFont val="Calibri"/>
        <family val="2"/>
      </rPr>
      <t>²</t>
    </r>
  </si>
  <si>
    <t>Cat 11: Use of sold products</t>
  </si>
  <si>
    <t>Cat 12: End-of-life treatment of sold products</t>
  </si>
  <si>
    <r>
      <t>Cat 13: Downstream leased assets</t>
    </r>
    <r>
      <rPr>
        <sz val="8"/>
        <color rgb="FF000000"/>
        <rFont val="Calibri"/>
        <family val="2"/>
      </rPr>
      <t>³</t>
    </r>
  </si>
  <si>
    <r>
      <t>Cat 14: Franchises</t>
    </r>
    <r>
      <rPr>
        <sz val="8"/>
        <color rgb="FF000000"/>
        <rFont val="Calibri"/>
        <family val="2"/>
      </rPr>
      <t>³</t>
    </r>
  </si>
  <si>
    <t>Cat 15: Investments</t>
  </si>
  <si>
    <t>1 – Scope 3 emissions in this table are provided only for FY19 data due to the lag in availability of supply chain spend data.</t>
  </si>
  <si>
    <t xml:space="preserve">2 – Category 10 is not relevant to Telstra as no further processing of physical products occurs.						</t>
  </si>
  <si>
    <t xml:space="preserve">3 – Emissions are included under Telstra's scope 1 and 2 emissions for fuel and electricity.						</t>
  </si>
  <si>
    <t>4 - This is the first year Telstra is reporting its corporate value chain scope 3 emissions in accordance with the GHG Protocol Corporate Value Chain Accounting and Reporting Standard. For further detail on our approach to reporting our scope 3 emissions please see Methodology below.</t>
  </si>
  <si>
    <t>Kilometres (km)</t>
  </si>
  <si>
    <t>Total flights</t>
  </si>
  <si>
    <t>Domestic flights</t>
  </si>
  <si>
    <t>International flights</t>
  </si>
  <si>
    <t>Resource Efficiency</t>
  </si>
  <si>
    <t>GRI Standards: 306-2</t>
  </si>
  <si>
    <t>Tonnes (t)</t>
  </si>
  <si>
    <r>
      <t>Total waste</t>
    </r>
    <r>
      <rPr>
        <vertAlign val="superscript"/>
        <sz val="8"/>
        <color rgb="FF000000"/>
        <rFont val="Arial"/>
        <family val="2"/>
      </rPr>
      <t>1,2</t>
    </r>
  </si>
  <si>
    <t>Total recycled material</t>
  </si>
  <si>
    <t>Operational waste</t>
  </si>
  <si>
    <t>·  Cardboard &amp; paper</t>
  </si>
  <si>
    <t>·  Co-mingled</t>
  </si>
  <si>
    <r>
      <t>·  Other</t>
    </r>
    <r>
      <rPr>
        <vertAlign val="superscript"/>
        <sz val="8"/>
        <color indexed="8"/>
        <rFont val="Arial"/>
        <family val="2"/>
      </rPr>
      <t>3</t>
    </r>
  </si>
  <si>
    <t>Construction &amp; demolition waste</t>
  </si>
  <si>
    <t>E-waste</t>
  </si>
  <si>
    <t>·  Network e-waste</t>
  </si>
  <si>
    <t>·  Mobile phones recycled</t>
  </si>
  <si>
    <r>
      <t>·  Modems recycled</t>
    </r>
    <r>
      <rPr>
        <vertAlign val="superscript"/>
        <sz val="8"/>
        <color rgb="FF000000"/>
        <rFont val="Arial"/>
        <family val="2"/>
      </rPr>
      <t>4</t>
    </r>
  </si>
  <si>
    <t>Total waste to landfill</t>
  </si>
  <si>
    <t>·  General waste</t>
  </si>
  <si>
    <r>
      <t>·  Hazardous waste</t>
    </r>
    <r>
      <rPr>
        <vertAlign val="superscript"/>
        <sz val="8"/>
        <color rgb="FF000000"/>
        <rFont val="Arial"/>
        <family val="2"/>
      </rPr>
      <t>5</t>
    </r>
  </si>
  <si>
    <t xml:space="preserve">     Construction &amp; demolition waste</t>
  </si>
  <si>
    <t xml:space="preserve">     E-waste</t>
  </si>
  <si>
    <t>Total recycling rate (%)</t>
  </si>
  <si>
    <t>Operational waste recycling rate (%)</t>
  </si>
  <si>
    <t>Construction &amp; demolition waste recycling rate (%)</t>
  </si>
  <si>
    <t>E-waste recycling rate (%)</t>
  </si>
  <si>
    <t xml:space="preserve">1 – Total waste does not include waste disposed of at sites managed by third parties.			 </t>
  </si>
  <si>
    <t xml:space="preserve">2 – Waste streams contributing less that one per cent are not reported.						</t>
  </si>
  <si>
    <t>3 – Other refers to other waste categories which collectively contribute less than 5 per cent of overall weight.</t>
  </si>
  <si>
    <t>4 – Telstra began reporting modem recycling as a separate line item in FY20.</t>
  </si>
  <si>
    <t>5 – Hazardous wastes which are not able to be re-processed are disposed at appropriate licenced landfill facilities.</t>
  </si>
  <si>
    <t>Office paper</t>
  </si>
  <si>
    <t>Printing paper</t>
  </si>
  <si>
    <t>Billing paper</t>
  </si>
  <si>
    <t>GRI Standards: 303-1 &amp; 306-1</t>
  </si>
  <si>
    <t>Megalitres (ML) and Kilolitres (kL)</t>
  </si>
  <si>
    <r>
      <t>Water consumption</t>
    </r>
    <r>
      <rPr>
        <vertAlign val="superscript"/>
        <sz val="8"/>
        <color indexed="8"/>
        <rFont val="Arial"/>
        <family val="2"/>
      </rPr>
      <t>1</t>
    </r>
    <r>
      <rPr>
        <sz val="8"/>
        <color indexed="8"/>
        <rFont val="Arial"/>
        <family val="2"/>
      </rPr>
      <t xml:space="preserve"> 
</t>
    </r>
    <r>
      <rPr>
        <i/>
        <sz val="8"/>
        <color indexed="8"/>
        <rFont val="Arial"/>
        <family val="2"/>
      </rPr>
      <t>(ML)</t>
    </r>
  </si>
  <si>
    <r>
      <t>Wastewater</t>
    </r>
    <r>
      <rPr>
        <vertAlign val="superscript"/>
        <sz val="8"/>
        <color indexed="8"/>
        <rFont val="Arial"/>
        <family val="2"/>
      </rPr>
      <t>2</t>
    </r>
    <r>
      <rPr>
        <sz val="8"/>
        <color indexed="8"/>
        <rFont val="Arial"/>
        <family val="2"/>
      </rPr>
      <t xml:space="preserve"> 
</t>
    </r>
    <r>
      <rPr>
        <i/>
        <sz val="8"/>
        <color indexed="8"/>
        <rFont val="Arial"/>
        <family val="2"/>
      </rPr>
      <t>(kL)</t>
    </r>
  </si>
  <si>
    <t>1 – This metric does not include water consumption from sites where water is paid for by third parties.</t>
  </si>
  <si>
    <t>2 – Wastewater includes pit pump outs and asbestos pit remediation.</t>
  </si>
  <si>
    <t>Methodology</t>
  </si>
  <si>
    <t>GHG Protocol</t>
  </si>
  <si>
    <t>Evaluation status</t>
  </si>
  <si>
    <t>Emissions calculation methodology</t>
  </si>
  <si>
    <t>Emissions calculated using data from suppliers/ partners (%)</t>
  </si>
  <si>
    <t>Sources of data</t>
  </si>
  <si>
    <t xml:space="preserve">Inclusions </t>
  </si>
  <si>
    <t>Cat 1: Purchased goods and services</t>
  </si>
  <si>
    <t>Relevant, calculated</t>
  </si>
  <si>
    <t xml:space="preserve">Telstra’s Scope 3 GHG emissions have been assessed in a robust and detailed way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 </t>
  </si>
  <si>
    <t>Telstra spend data allocated to supplier, country and product type. GHG factors from input-output data base Exiobase 3</t>
  </si>
  <si>
    <t>Total spend across all suppliers.</t>
  </si>
  <si>
    <t>Telstra’s Scope 3 GHG emissions have been assessed in a robust and detailed way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t>
  </si>
  <si>
    <t xml:space="preserve">Telstra spend data allocated to supplier, country and product type. GHG factors from input-output data base Exiobase 3 </t>
  </si>
  <si>
    <t>Includes: fleet, hardware, non-network property, public telephones suppliers as part of the total spend across all suppliers.</t>
  </si>
  <si>
    <t>Scope 3 emissions arising from the use of Stationary and Transport fuels directly related to the operation of Telstra’s Network and ancillary to it are based on the emission coefficients contained in the National Greenhouse Accounts (NGA) Factors, August 2019 prepared by the Department of the Environment and Energy - https://publications.industry.gov.au/publications/climate-change/climate-change/climate-science-data/greenhouse-gas-measurement/publications/national-greenhouse-accounts-factors-august-2019.html.</t>
  </si>
  <si>
    <t>Telstra electricity and fuel invoices, 2019 NGER model and report, GHG factors from the National GHG Accounts factors (Australian Government, 2019)</t>
  </si>
  <si>
    <t>Electricity and energy use by state provided.</t>
  </si>
  <si>
    <t>Telstra spend data allocated to supplier, country and product type. Provided by Telstra. GHG factors from input-output data base Exiobase 3</t>
  </si>
  <si>
    <t>Includes: IP transport, domestic distribution suppliers as part of the total spend across all suppliers.</t>
  </si>
  <si>
    <t>The emission coefficient for waste is based on National Greenhouse Accounts (NGA) Factors, August 2019 prepared by the Department of Climate Change and Energy Efficiency - https://publications.industry.gov.au/publications/climate-change/climate-change/climate-science-data/greenhouse-gas-measurement/publications/national-greenhouse-accounts-factors-august-2019.html. Refer to Table 47, page 79. Category B has been used, “Commercial and Industrial Waste”. Emission factor (tCO2-e/t waste) = 1.2.</t>
  </si>
  <si>
    <t>Telstra waste invoice data, 2019 Sustainability Report. GHG factors from AusLCI and ecoinvent3.5</t>
  </si>
  <si>
    <t>Waste output, by waste stream and treatment.</t>
  </si>
  <si>
    <t>Both kilometres and emissions from employee air travel are reported as part of Telstra’s Annual Report. Emissions are calculated using the methodology prescribed by the UK Department of Environment, Food and Rural Affairs (DEFRA). The DEFRA method is endorsed by the Australian National Carbon Offset Standard. Translating the DEFRA methodology to the Australian context, short haul (domestic) flights are those taken within States while medium haul flights are to and from capital cities such as between Melbourne and Sydney, Sydney and Brisbane or Melbourne and Brisbane. Long Haul flights are trans-Tasman and other international journeys. http://www.ukconversionfactorscarbonsmart.co.uk/</t>
  </si>
  <si>
    <t>Telstra air travel and fleet activity and emissions data, 2019 Sustainability Report. GHG factors from AusLCI and ecoinvent3.5</t>
  </si>
  <si>
    <t>Travel distances and spend per travel mode.</t>
  </si>
  <si>
    <t>Telstra’s Scope 3 GHG emissions have been assessed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t>
  </si>
  <si>
    <t>Staff number and location data maintained by Telstra HR. Average commute distances for different regions and mode split retrieved from Australian Government statistics (BITRE, 2015). GHG factors from AusLCI.</t>
  </si>
  <si>
    <t>Staff commuting per city and region.</t>
  </si>
  <si>
    <t>Telstra electricity invoices, GHG factors from relevant national sources.</t>
  </si>
  <si>
    <t>Electricity use in international portfolio. Non-electricity energy emissions and refrigerants have been excluded as they are determined to be minimal in comparison to the overall footprint.</t>
  </si>
  <si>
    <t>Telstra’s Scope 3 GHG emissions have been assessed by utilising spend-base and material-based data and aligning this data with LCA databases (ecoinvent 3.4, AusLCI and ExioBase 3) and other published sources (e.g. National GHG Accounts Factors) to calculate the GHG emissions. The methodology followed the Greenhouse Gas Protocol Corporate Value Chain (Scope 3) Accounting and Reporting Standard (Greenhouse Gas Protocol, 2013).</t>
  </si>
  <si>
    <t>Telstra spend data allocated to respective economic sector and country. GHG factors from input-output database ExioBase 3</t>
  </si>
  <si>
    <t>Includes all transport and distribution of Telstra’s sold products as part of the 500 top suppliers by spend.</t>
  </si>
  <si>
    <t>Cat 10: Processing of sold products</t>
  </si>
  <si>
    <t>Not relevant, explanation provided</t>
  </si>
  <si>
    <t>Not applicable for Telstra as Telstra does not sell products for the purposes of further processing. According to our Bigger Picture 2019 Sustainability Report (page 5), Telstra provided devices to customers across our 18.3 million domestic mobile retail customers services, including 1.4 million standalone voice customers and 3.7 million retail bundles and standalone fixed data services during FY19 and although many of these devices are Telstra branded, all are manufactured by third party providers and will be captured under the purchased goods and services category.</t>
  </si>
  <si>
    <t>Product list, device power for specific mobile broadband modems and mobile broadband power provided by Telstra.  Supplier electricity use estimates used for applicable broadband modems where available. GHG factors from the national GHG Accounts Factors (Australian Government, 2019).</t>
  </si>
  <si>
    <t>Electricity use of electronic devices.</t>
  </si>
  <si>
    <t>Product list from Telstra. Smartphone recovered materials and recycling data from e-waste recycling providers. GHG factors from AusLCI and ecoinvent 3.5</t>
  </si>
  <si>
    <t>Recycling and landfill of electronic devices and accessories.</t>
  </si>
  <si>
    <t>Cat 13: Downstream leased assets</t>
  </si>
  <si>
    <t>Telstra treats products leased to customers in the same way as sold products. All impacts are therefore disclosed in Use of Sold Products and End-of-Life Treatment of Sold Products. This category is therefore not applicable for Telstra.</t>
  </si>
  <si>
    <t>Cat 14: Franchises</t>
  </si>
  <si>
    <t>This category was previously assessed by Telstra and deemed immaterial. As such, it has been excluded from the analysis. Last year, Telstra both owned and licensed retail stores (over 350 stores). The owned retail stores were captured under our Scope 1 and 2 GHG emissions and reported to the Australian Government as part of the National Greenhouse and Energy Reporting Scheme (NGERS). Our owned retail stores contributed approximately 0.2% to our total Scope 1 and 2 GHG emissions. There were less licensed stores than owned stores and so the licensed store GHG emissions are considered not material.</t>
  </si>
  <si>
    <t>Revenue, share of participation and country of incorporation per investee. Only positive revenue was taken into account, losses were counted as no revenue so not to create a false negative emissions flow. GHG factors from input-output data base Exiobase 3.</t>
  </si>
  <si>
    <t>Current Telstra portfolio of investments.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</si>
</sst>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_-* #,##0.0_-;\-* #,##0.0_-;_-* &quot;-&quot;??_-;_-@_-"/>
    <numFmt numFmtId="166" formatCode="_-* #,##0_-;\-* #,##0_-;_-* &quot;-&quot;??_-;_-@_-"/>
    <numFmt numFmtId="167" formatCode="0.0"/>
    <numFmt numFmtId="168" formatCode="#,##0.0"/>
    <numFmt numFmtId="169" formatCode="0.0%"/>
    <numFmt numFmtId="170" formatCode="_(* #,##0_);_(* \(#,##0\);_(* &quot;-&quot;??_);_(@_)"/>
    <numFmt numFmtId="171" formatCode="_(* #,##0.0_);_(* \(#,##0.0\);_(* &quot;-&quot;??_);_(@_)"/>
    <numFmt numFmtId="172" formatCode="_-* #,##0.000_-;\-* #,##0.000_-;_-* &quot;-&quot;??_-;_-@_-"/>
    <numFmt numFmtId="173" formatCode="0.0000"/>
    <numFmt numFmtId="174" formatCode="0.00000"/>
    <numFmt numFmtId="175" formatCode="0.000"/>
  </numFmts>
  <fonts count="133">
    <font>
      <sz val="11"/>
      <color theme="1"/>
      <name val="Calibri"/>
      <family val="2"/>
      <scheme val="minor"/>
    </font>
    <font>
      <sz val="11"/>
      <color theme="1"/>
      <name val="Calibri"/>
      <family val="2"/>
      <scheme val="minor"/>
    </font>
    <font>
      <sz val="11"/>
      <color indexed="19"/>
      <name val="Arial"/>
      <family val="2"/>
    </font>
    <font>
      <b/>
      <sz val="14"/>
      <color rgb="FFFF2896"/>
      <name val="Arial"/>
      <family val="2"/>
    </font>
    <font>
      <i/>
      <sz val="9"/>
      <color rgb="FF570066"/>
      <name val="Arial"/>
      <family val="2"/>
    </font>
    <font>
      <b/>
      <sz val="10"/>
      <color indexed="9"/>
      <name val="Arial"/>
      <family val="2"/>
    </font>
    <font>
      <b/>
      <sz val="8"/>
      <color indexed="8"/>
      <name val="Arial"/>
      <family val="2"/>
    </font>
    <font>
      <sz val="8"/>
      <color indexed="8"/>
      <name val="Arial"/>
      <family val="2"/>
    </font>
    <font>
      <sz val="8"/>
      <name val="Arial"/>
      <family val="2"/>
    </font>
    <font>
      <sz val="10"/>
      <color indexed="8"/>
      <name val="Arial"/>
      <family val="2"/>
    </font>
    <font>
      <b/>
      <sz val="8"/>
      <color indexed="30"/>
      <name val="Arial"/>
      <family val="2"/>
    </font>
    <font>
      <b/>
      <sz val="11"/>
      <color indexed="56"/>
      <name val="Arial"/>
      <family val="2"/>
    </font>
    <font>
      <sz val="9"/>
      <color indexed="20"/>
      <name val="Arial"/>
      <family val="2"/>
    </font>
    <font>
      <b/>
      <sz val="20"/>
      <color rgb="FFFF3399"/>
      <name val="Arial"/>
      <family val="2"/>
    </font>
    <font>
      <vertAlign val="superscript"/>
      <sz val="8"/>
      <color rgb="FF000000"/>
      <name val="Arial"/>
      <family val="2"/>
    </font>
    <font>
      <sz val="11"/>
      <color rgb="FFFF0000"/>
      <name val="Calibri"/>
      <family val="2"/>
      <scheme val="minor"/>
    </font>
    <font>
      <sz val="11"/>
      <color rgb="FF00B050"/>
      <name val="Calibri"/>
      <family val="2"/>
      <scheme val="minor"/>
    </font>
    <font>
      <sz val="8"/>
      <color rgb="FF000000"/>
      <name val="Arial"/>
      <family val="2"/>
    </font>
    <font>
      <b/>
      <sz val="14"/>
      <color rgb="FF570066"/>
      <name val="Arial"/>
      <family val="2"/>
    </font>
    <font>
      <b/>
      <vertAlign val="superscript"/>
      <sz val="14"/>
      <color rgb="FF570066"/>
      <name val="Arial"/>
      <family val="2"/>
    </font>
    <font>
      <sz val="8"/>
      <name val="Calibri"/>
      <family val="2"/>
      <scheme val="minor"/>
    </font>
    <font>
      <sz val="10"/>
      <color rgb="FF074F30"/>
      <name val="Arial"/>
      <family val="2"/>
    </font>
    <font>
      <sz val="11"/>
      <color indexed="8"/>
      <name val="Calibri"/>
      <family val="2"/>
    </font>
    <font>
      <b/>
      <sz val="8"/>
      <color indexed="9"/>
      <name val="Arial"/>
      <family val="2"/>
    </font>
    <font>
      <sz val="8"/>
      <color indexed="10"/>
      <name val="Arial"/>
      <family val="2"/>
    </font>
    <font>
      <sz val="9"/>
      <color rgb="FF074F30"/>
      <name val="Calibri"/>
      <family val="2"/>
    </font>
    <font>
      <i/>
      <sz val="9"/>
      <color rgb="FF074F30"/>
      <name val="Arial"/>
      <family val="2"/>
    </font>
    <font>
      <b/>
      <sz val="14"/>
      <color rgb="FF074F30"/>
      <name val="Arial"/>
      <family val="2"/>
    </font>
    <font>
      <sz val="9"/>
      <color indexed="8"/>
      <name val="Arial"/>
      <family val="2"/>
    </font>
    <font>
      <b/>
      <sz val="18"/>
      <color rgb="FF074F30"/>
      <name val="Arial"/>
      <family val="2"/>
    </font>
    <font>
      <vertAlign val="superscript"/>
      <sz val="8"/>
      <color indexed="8"/>
      <name val="Arial"/>
      <family val="2"/>
    </font>
    <font>
      <i/>
      <sz val="8"/>
      <color indexed="8"/>
      <name val="Arial"/>
      <family val="2"/>
    </font>
    <font>
      <b/>
      <sz val="9"/>
      <color indexed="9"/>
      <name val="Arial"/>
      <family val="2"/>
    </font>
    <font>
      <i/>
      <sz val="10"/>
      <color indexed="11"/>
      <name val="Arial"/>
      <family val="2"/>
    </font>
    <font>
      <i/>
      <sz val="10"/>
      <color theme="4" tint="-0.249977111117893"/>
      <name val="Arial"/>
      <family val="2"/>
    </font>
    <font>
      <b/>
      <sz val="14"/>
      <color indexed="57"/>
      <name val="Arial"/>
      <family val="2"/>
    </font>
    <font>
      <b/>
      <sz val="14"/>
      <color theme="8" tint="-0.249977111117893"/>
      <name val="Arial"/>
      <family val="2"/>
    </font>
    <font>
      <i/>
      <sz val="10"/>
      <color indexed="8"/>
      <name val="Arial"/>
      <family val="2"/>
    </font>
    <font>
      <sz val="11"/>
      <color theme="9"/>
      <name val="Calibri"/>
      <family val="2"/>
    </font>
    <font>
      <b/>
      <sz val="10"/>
      <color indexed="30"/>
      <name val="Arial"/>
      <family val="2"/>
    </font>
    <font>
      <sz val="8"/>
      <color indexed="8"/>
      <name val="Calibri"/>
      <family val="2"/>
    </font>
    <font>
      <b/>
      <sz val="11"/>
      <color indexed="8"/>
      <name val="Calibri"/>
      <family val="2"/>
    </font>
    <font>
      <sz val="10"/>
      <color indexed="8"/>
      <name val="Calibri"/>
      <family val="2"/>
    </font>
    <font>
      <sz val="10"/>
      <color indexed="11"/>
      <name val="Arial"/>
      <family val="2"/>
    </font>
    <font>
      <sz val="8"/>
      <color rgb="FF000000"/>
      <name val="Calibri"/>
      <family val="2"/>
    </font>
    <font>
      <b/>
      <sz val="9"/>
      <color theme="0"/>
      <name val="Arial"/>
      <family val="2"/>
    </font>
    <font>
      <b/>
      <vertAlign val="subscript"/>
      <sz val="9"/>
      <color rgb="FFFFFFFF"/>
      <name val="Arial"/>
      <family val="2"/>
    </font>
    <font>
      <i/>
      <vertAlign val="subscript"/>
      <sz val="9"/>
      <color rgb="FF074F30"/>
      <name val="Arial"/>
      <family val="2"/>
    </font>
    <font>
      <b/>
      <vertAlign val="superscript"/>
      <sz val="14"/>
      <color rgb="FF074F30"/>
      <name val="Arial"/>
      <family val="2"/>
    </font>
    <font>
      <vertAlign val="subscript"/>
      <sz val="8"/>
      <color rgb="FF000000"/>
      <name val="Arial"/>
      <family val="2"/>
    </font>
    <font>
      <b/>
      <sz val="9"/>
      <color rgb="FFFFFFFF"/>
      <name val="Arial"/>
      <family val="2"/>
    </font>
    <font>
      <b/>
      <sz val="10"/>
      <color rgb="FFFFFFFF"/>
      <name val="Arial"/>
      <family val="2"/>
    </font>
    <font>
      <b/>
      <sz val="10"/>
      <color theme="0"/>
      <name val="Arial"/>
      <family val="2"/>
    </font>
    <font>
      <i/>
      <sz val="9"/>
      <color indexed="8"/>
      <name val="Arial"/>
      <family val="2"/>
    </font>
    <font>
      <sz val="8"/>
      <color indexed="8"/>
      <name val="Ariel"/>
    </font>
    <font>
      <i/>
      <vertAlign val="superscript"/>
      <sz val="8"/>
      <color rgb="FF000000"/>
      <name val="Arial"/>
      <family val="2"/>
    </font>
    <font>
      <b/>
      <sz val="8"/>
      <color indexed="57"/>
      <name val="Arial"/>
      <family val="2"/>
    </font>
    <font>
      <sz val="8"/>
      <color indexed="9"/>
      <name val="Arial"/>
      <family val="2"/>
    </font>
    <font>
      <sz val="9"/>
      <color indexed="8"/>
      <name val="Calibri"/>
      <family val="2"/>
    </font>
    <font>
      <b/>
      <sz val="8"/>
      <name val="Arial"/>
      <family val="2"/>
    </font>
    <font>
      <i/>
      <sz val="10"/>
      <color indexed="24"/>
      <name val="Arial"/>
      <family val="2"/>
    </font>
    <font>
      <sz val="11"/>
      <color indexed="8"/>
      <name val="Arial"/>
      <family val="2"/>
    </font>
    <font>
      <b/>
      <sz val="14"/>
      <color indexed="8"/>
      <name val="Arial"/>
      <family val="2"/>
    </font>
    <font>
      <sz val="8"/>
      <color theme="1"/>
      <name val="Arial"/>
      <family val="2"/>
    </font>
    <font>
      <sz val="8"/>
      <color theme="1" tint="0.249977111117893"/>
      <name val="Arial"/>
      <family val="2"/>
    </font>
    <font>
      <sz val="11"/>
      <color rgb="FF000000"/>
      <name val="Calibri"/>
      <family val="2"/>
    </font>
    <font>
      <sz val="10"/>
      <color rgb="FF000000"/>
      <name val="Arial"/>
      <family val="2"/>
    </font>
    <font>
      <sz val="8"/>
      <color rgb="FFFFFFFF"/>
      <name val="Arial"/>
      <family val="2"/>
    </font>
    <font>
      <sz val="8"/>
      <color theme="9" tint="-0.499984740745262"/>
      <name val="Arial"/>
      <family val="2"/>
    </font>
    <font>
      <b/>
      <sz val="10"/>
      <color rgb="FF0066CC"/>
      <name val="Arial"/>
      <family val="2"/>
    </font>
    <font>
      <i/>
      <sz val="9"/>
      <color rgb="FF00CCFF"/>
      <name val="Arial"/>
      <family val="2"/>
    </font>
    <font>
      <b/>
      <sz val="14"/>
      <color rgb="FF3366FF"/>
      <name val="Arial"/>
      <family val="2"/>
    </font>
    <font>
      <b/>
      <sz val="14"/>
      <color rgb="FF001E82"/>
      <name val="Arial"/>
      <family val="2"/>
    </font>
    <font>
      <sz val="8"/>
      <name val="Calibri"/>
      <family val="2"/>
    </font>
    <font>
      <sz val="11"/>
      <color theme="0"/>
      <name val="Calibri"/>
      <family val="2"/>
      <scheme val="minor"/>
    </font>
    <font>
      <i/>
      <sz val="9"/>
      <color rgb="FF001E82"/>
      <name val="Arial"/>
      <family val="2"/>
    </font>
    <font>
      <b/>
      <sz val="14"/>
      <color rgb="FF001E82"/>
      <name val="Calibri"/>
      <family val="2"/>
    </font>
    <font>
      <sz val="6.4"/>
      <color rgb="FF000000"/>
      <name val="Arial"/>
      <family val="2"/>
    </font>
    <font>
      <sz val="11"/>
      <color rgb="FFFFFFFF"/>
      <name val="Calibri"/>
      <family val="2"/>
      <scheme val="minor"/>
    </font>
    <font>
      <sz val="11"/>
      <color theme="1" tint="0.249977111117893"/>
      <name val="Calibri"/>
      <family val="2"/>
    </font>
    <font>
      <sz val="10"/>
      <color theme="1" tint="0.249977111117893"/>
      <name val="Arial"/>
      <family val="2"/>
    </font>
    <font>
      <sz val="10"/>
      <color theme="1"/>
      <name val="Arial"/>
      <family val="2"/>
    </font>
    <font>
      <vertAlign val="superscript"/>
      <sz val="8"/>
      <name val="Arial"/>
      <family val="2"/>
    </font>
    <font>
      <i/>
      <sz val="8"/>
      <color theme="1" tint="0.249977111117893"/>
      <name val="Arial"/>
      <family val="2"/>
    </font>
    <font>
      <sz val="8"/>
      <color rgb="FF1C1C1C"/>
      <name val="Arial"/>
      <family val="2"/>
    </font>
    <font>
      <b/>
      <sz val="8"/>
      <color theme="1"/>
      <name val="Arial"/>
      <family val="2"/>
    </font>
    <font>
      <sz val="10"/>
      <name val="Arial"/>
      <family val="2"/>
    </font>
    <font>
      <b/>
      <sz val="8"/>
      <color theme="0"/>
      <name val="Arial"/>
      <family val="2"/>
    </font>
    <font>
      <b/>
      <sz val="14"/>
      <color rgb="FF7030A0"/>
      <name val="Arial"/>
      <family val="2"/>
    </font>
    <font>
      <vertAlign val="superscript"/>
      <sz val="9"/>
      <color theme="1"/>
      <name val="Arial"/>
      <family val="2"/>
    </font>
    <font>
      <vertAlign val="superscript"/>
      <sz val="8"/>
      <color theme="1"/>
      <name val="Arial"/>
      <family val="2"/>
    </font>
    <font>
      <b/>
      <sz val="10"/>
      <name val="Arial"/>
      <family val="2"/>
    </font>
    <font>
      <sz val="11"/>
      <color rgb="FF7030A0"/>
      <name val="Calibri"/>
      <family val="2"/>
    </font>
    <font>
      <b/>
      <sz val="16"/>
      <color rgb="FF001E82"/>
      <name val="Arial"/>
      <family val="2"/>
    </font>
    <font>
      <i/>
      <sz val="8"/>
      <color rgb="FF00B0F0"/>
      <name val="Arial"/>
      <family val="2"/>
    </font>
    <font>
      <i/>
      <sz val="8"/>
      <color rgb="FF001E82"/>
      <name val="Arial"/>
      <family val="2"/>
    </font>
    <font>
      <b/>
      <sz val="14"/>
      <color rgb="FFFF0000"/>
      <name val="Arial"/>
      <family val="2"/>
    </font>
    <font>
      <sz val="9"/>
      <color theme="1" tint="0.249977111117893"/>
      <name val="Arial"/>
      <family val="2"/>
    </font>
    <font>
      <sz val="9"/>
      <color rgb="FF000000"/>
      <name val="Arial"/>
      <family val="2"/>
    </font>
    <font>
      <sz val="8"/>
      <color rgb="FFFF0000"/>
      <name val="Arial"/>
      <family val="2"/>
    </font>
    <font>
      <sz val="8"/>
      <color theme="0"/>
      <name val="Arial"/>
      <family val="2"/>
    </font>
    <font>
      <b/>
      <sz val="11"/>
      <color rgb="FF003366"/>
      <name val="Arial"/>
      <family val="2"/>
    </font>
    <font>
      <sz val="11"/>
      <color theme="0"/>
      <name val="Calibri"/>
      <family val="2"/>
    </font>
    <font>
      <sz val="11"/>
      <color rgb="FF000000"/>
      <name val="Arial"/>
      <family val="2"/>
    </font>
    <font>
      <i/>
      <sz val="8"/>
      <name val="Arial"/>
      <family val="2"/>
    </font>
    <font>
      <sz val="11"/>
      <color rgb="FFFFFFFF"/>
      <name val="Calibri"/>
      <family val="2"/>
    </font>
    <font>
      <i/>
      <sz val="11"/>
      <color rgb="FF008080"/>
      <name val="Arial"/>
      <family val="2"/>
    </font>
    <font>
      <b/>
      <sz val="8"/>
      <color rgb="FF000000"/>
      <name val="Arial"/>
      <family val="2"/>
    </font>
    <font>
      <i/>
      <sz val="8"/>
      <color rgb="FF000000"/>
      <name val="Arial"/>
      <family val="2"/>
    </font>
    <font>
      <b/>
      <sz val="14"/>
      <color rgb="FF003366"/>
      <name val="Arial"/>
      <family val="2"/>
    </font>
    <font>
      <b/>
      <vertAlign val="superscript"/>
      <sz val="14"/>
      <color rgb="FF001E82"/>
      <name val="Arial"/>
      <family val="2"/>
    </font>
    <font>
      <u/>
      <sz val="11"/>
      <color theme="10"/>
      <name val="Calibri"/>
      <family val="2"/>
      <scheme val="minor"/>
    </font>
    <font>
      <b/>
      <sz val="20"/>
      <color indexed="29"/>
      <name val="Arial"/>
      <family val="2"/>
    </font>
    <font>
      <b/>
      <sz val="14"/>
      <color indexed="29"/>
      <name val="Arial"/>
      <family val="2"/>
    </font>
    <font>
      <b/>
      <sz val="11"/>
      <color indexed="29"/>
      <name val="Calibri"/>
      <family val="2"/>
    </font>
    <font>
      <u/>
      <sz val="11"/>
      <color indexed="12"/>
      <name val="Calibri"/>
      <family val="2"/>
    </font>
    <font>
      <sz val="11"/>
      <name val="Arial"/>
      <family val="2"/>
    </font>
    <font>
      <b/>
      <sz val="14"/>
      <color rgb="FF031E82"/>
      <name val="Arial"/>
      <family val="2"/>
    </font>
    <font>
      <sz val="9"/>
      <color rgb="FF031E82"/>
      <name val="Arial"/>
      <family val="2"/>
    </font>
    <font>
      <sz val="9"/>
      <color rgb="FF074F30"/>
      <name val="Arial"/>
      <family val="2"/>
    </font>
    <font>
      <sz val="11"/>
      <name val="Calibri"/>
      <family val="2"/>
      <scheme val="minor"/>
    </font>
    <font>
      <b/>
      <sz val="10"/>
      <color rgb="FFFF0000"/>
      <name val="Arial"/>
      <family val="2"/>
    </font>
    <font>
      <sz val="11"/>
      <color theme="1" tint="0.249977111117893"/>
      <name val="Calibri"/>
      <family val="2"/>
      <scheme val="minor"/>
    </font>
    <font>
      <sz val="11"/>
      <color rgb="FF001E82"/>
      <name val="Calibri"/>
      <family val="2"/>
      <scheme val="minor"/>
    </font>
    <font>
      <b/>
      <sz val="8"/>
      <color theme="1" tint="0.249977111117893"/>
      <name val="Arial"/>
      <family val="2"/>
    </font>
    <font>
      <sz val="11"/>
      <color rgb="FF570066"/>
      <name val="Calibri"/>
      <family val="2"/>
    </font>
    <font>
      <sz val="9"/>
      <color rgb="FFFF0000"/>
      <name val="Calibri"/>
      <family val="2"/>
      <scheme val="minor"/>
    </font>
    <font>
      <b/>
      <vertAlign val="superscript"/>
      <sz val="8"/>
      <color rgb="FF000000"/>
      <name val="Arial"/>
      <family val="2"/>
    </font>
    <font>
      <b/>
      <vertAlign val="superscript"/>
      <sz val="10"/>
      <color rgb="FFFFFFFF"/>
      <name val="Arial"/>
      <family val="2"/>
    </font>
    <font>
      <u/>
      <sz val="8"/>
      <color theme="1" tint="0.24994659260841701"/>
      <name val="Arial"/>
      <family val="2"/>
    </font>
    <font>
      <u/>
      <sz val="9"/>
      <color theme="1" tint="0.24994659260841701"/>
      <name val="Arial"/>
      <family val="2"/>
    </font>
    <font>
      <u/>
      <sz val="9"/>
      <color theme="1" tint="0.249977111117893"/>
      <name val="Arial"/>
      <family val="2"/>
    </font>
    <font>
      <sz val="11"/>
      <color theme="1"/>
      <name val="Arial"/>
      <family val="2"/>
    </font>
  </fonts>
  <fills count="26">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55"/>
        <bgColor indexed="64"/>
      </patternFill>
    </fill>
    <fill>
      <patternFill patternType="solid">
        <fgColor rgb="FF570066"/>
        <bgColor indexed="64"/>
      </patternFill>
    </fill>
    <fill>
      <patternFill patternType="solid">
        <fgColor indexed="22"/>
        <bgColor indexed="64"/>
      </patternFill>
    </fill>
    <fill>
      <patternFill patternType="solid">
        <fgColor indexed="65"/>
        <bgColor rgb="FF000000"/>
      </patternFill>
    </fill>
    <fill>
      <patternFill patternType="solid">
        <fgColor indexed="9"/>
        <bgColor indexed="64"/>
      </patternFill>
    </fill>
    <fill>
      <patternFill patternType="solid">
        <fgColor rgb="FFC0C0C0"/>
        <bgColor rgb="FF000000"/>
      </patternFill>
    </fill>
    <fill>
      <patternFill patternType="solid">
        <fgColor theme="0"/>
        <bgColor rgb="FF000000"/>
      </patternFill>
    </fill>
    <fill>
      <patternFill patternType="solid">
        <fgColor rgb="FF074F30"/>
        <bgColor indexed="64"/>
      </patternFill>
    </fill>
    <fill>
      <patternFill patternType="solid">
        <fgColor rgb="FF969696"/>
        <bgColor rgb="FF000000"/>
      </patternFill>
    </fill>
    <fill>
      <patternFill patternType="solid">
        <fgColor theme="0" tint="-0.24994659260841701"/>
        <bgColor indexed="64"/>
      </patternFill>
    </fill>
    <fill>
      <patternFill patternType="solid">
        <fgColor rgb="FFFFFFFF"/>
        <bgColor rgb="FF000000"/>
      </patternFill>
    </fill>
    <fill>
      <patternFill patternType="solid">
        <fgColor rgb="FF001E82"/>
        <bgColor rgb="FF000000"/>
      </patternFill>
    </fill>
    <fill>
      <patternFill patternType="solid">
        <fgColor rgb="FFC0C0C0"/>
        <bgColor indexed="64"/>
      </patternFill>
    </fill>
    <fill>
      <patternFill patternType="solid">
        <fgColor rgb="FFC0C0C0"/>
        <bgColor theme="4" tint="0.79998168889431442"/>
      </patternFill>
    </fill>
    <fill>
      <patternFill patternType="solid">
        <fgColor indexed="55"/>
        <bgColor indexed="8"/>
      </patternFill>
    </fill>
    <fill>
      <patternFill patternType="solid">
        <fgColor rgb="FF001E82"/>
        <bgColor indexed="8"/>
      </patternFill>
    </fill>
    <fill>
      <patternFill patternType="solid">
        <fgColor indexed="9"/>
        <bgColor indexed="8"/>
      </patternFill>
    </fill>
    <fill>
      <patternFill patternType="solid">
        <fgColor indexed="22"/>
        <bgColor indexed="8"/>
      </patternFill>
    </fill>
    <fill>
      <patternFill patternType="solid">
        <fgColor theme="0" tint="-0.249977111117893"/>
        <bgColor indexed="64"/>
      </patternFill>
    </fill>
    <fill>
      <patternFill patternType="solid">
        <fgColor theme="0" tint="-0.249977111117893"/>
        <bgColor rgb="FF000000"/>
      </patternFill>
    </fill>
    <fill>
      <patternFill patternType="solid">
        <fgColor indexed="23"/>
        <bgColor indexed="8"/>
      </patternFill>
    </fill>
    <fill>
      <patternFill patternType="solid">
        <fgColor indexed="65"/>
        <bgColor theme="0"/>
      </patternFill>
    </fill>
  </fills>
  <borders count="56">
    <border>
      <left/>
      <right/>
      <top/>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style="thin">
        <color rgb="FF570066"/>
      </left>
      <right style="thin">
        <color rgb="FF570066"/>
      </right>
      <top style="thin">
        <color rgb="FF570066"/>
      </top>
      <bottom/>
      <diagonal/>
    </border>
    <border>
      <left style="thin">
        <color rgb="FF570066"/>
      </left>
      <right style="thin">
        <color rgb="FF570066"/>
      </right>
      <top/>
      <bottom/>
      <diagonal/>
    </border>
    <border>
      <left style="thin">
        <color rgb="FF570066"/>
      </left>
      <right style="thin">
        <color rgb="FF570066"/>
      </right>
      <top/>
      <bottom style="thin">
        <color rgb="FF570066"/>
      </bottom>
      <diagonal/>
    </border>
    <border>
      <left style="thin">
        <color indexed="22"/>
      </left>
      <right/>
      <top/>
      <bottom style="thin">
        <color indexed="22"/>
      </bottom>
      <diagonal/>
    </border>
    <border>
      <left/>
      <right/>
      <top/>
      <bottom style="thin">
        <color indexed="22"/>
      </bottom>
      <diagonal/>
    </border>
    <border>
      <left/>
      <right style="thin">
        <color indexed="22"/>
      </right>
      <top/>
      <bottom style="thin">
        <color indexed="22"/>
      </bottom>
      <diagonal/>
    </border>
    <border>
      <left/>
      <right style="thin">
        <color rgb="FF570066"/>
      </right>
      <top/>
      <bottom/>
      <diagonal/>
    </border>
    <border>
      <left style="thin">
        <color rgb="FF570066"/>
      </left>
      <right/>
      <top/>
      <bottom/>
      <diagonal/>
    </border>
    <border>
      <left style="thin">
        <color rgb="FF570066"/>
      </left>
      <right style="thin">
        <color indexed="28"/>
      </right>
      <top/>
      <bottom/>
      <diagonal/>
    </border>
    <border>
      <left style="thin">
        <color rgb="FFC0C0C0"/>
      </left>
      <right/>
      <top/>
      <bottom/>
      <diagonal/>
    </border>
    <border>
      <left style="thin">
        <color indexed="64"/>
      </left>
      <right/>
      <top/>
      <bottom/>
      <diagonal/>
    </border>
    <border>
      <left style="thin">
        <color indexed="64"/>
      </left>
      <right style="thin">
        <color indexed="64"/>
      </right>
      <top/>
      <bottom/>
      <diagonal/>
    </border>
    <border>
      <left style="thin">
        <color indexed="22"/>
      </left>
      <right style="thin">
        <color indexed="22"/>
      </right>
      <top/>
      <bottom/>
      <diagonal/>
    </border>
    <border>
      <left style="thin">
        <color rgb="FF074F30"/>
      </left>
      <right style="thin">
        <color rgb="FF074F30"/>
      </right>
      <top/>
      <bottom style="thin">
        <color rgb="FF074F30"/>
      </bottom>
      <diagonal/>
    </border>
    <border>
      <left style="thin">
        <color rgb="FF074F30"/>
      </left>
      <right style="thin">
        <color rgb="FF074F30"/>
      </right>
      <top/>
      <bottom/>
      <diagonal/>
    </border>
    <border>
      <left style="thin">
        <color indexed="18"/>
      </left>
      <right style="thin">
        <color indexed="18"/>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22"/>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thin">
        <color rgb="FF001E82"/>
      </left>
      <right style="thin">
        <color rgb="FF001E82"/>
      </right>
      <top/>
      <bottom style="thin">
        <color rgb="FF001E82"/>
      </bottom>
      <diagonal/>
    </border>
    <border>
      <left style="thin">
        <color rgb="FF001E82"/>
      </left>
      <right style="thin">
        <color rgb="FF001E82"/>
      </right>
      <top/>
      <bottom/>
      <diagonal/>
    </border>
    <border>
      <left style="thin">
        <color rgb="FF001E82"/>
      </left>
      <right style="thin">
        <color rgb="FF001E82"/>
      </right>
      <top style="thin">
        <color rgb="FF001E82"/>
      </top>
      <bottom/>
      <diagonal/>
    </border>
    <border>
      <left/>
      <right/>
      <top style="thin">
        <color theme="4" tint="0.39997558519241921"/>
      </top>
      <bottom/>
      <diagonal/>
    </border>
    <border>
      <left/>
      <right style="thin">
        <color rgb="FF001E82"/>
      </right>
      <top/>
      <bottom style="thin">
        <color rgb="FF001E82"/>
      </bottom>
      <diagonal/>
    </border>
    <border>
      <left style="thin">
        <color rgb="FF001E82"/>
      </left>
      <right/>
      <top/>
      <bottom style="thin">
        <color rgb="FF001E82"/>
      </bottom>
      <diagonal/>
    </border>
    <border>
      <left/>
      <right style="thin">
        <color rgb="FF001E82"/>
      </right>
      <top/>
      <bottom/>
      <diagonal/>
    </border>
    <border>
      <left style="thin">
        <color rgb="FF001E82"/>
      </left>
      <right/>
      <top/>
      <bottom/>
      <diagonal/>
    </border>
    <border>
      <left/>
      <right style="thin">
        <color theme="0" tint="-0.34998626667073579"/>
      </right>
      <top style="thin">
        <color theme="0" tint="-0.34998626667073579"/>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rgb="FF074F30"/>
      </right>
      <top/>
      <bottom/>
      <diagonal/>
    </border>
    <border>
      <left/>
      <right/>
      <top/>
      <bottom style="thin">
        <color theme="0" tint="-0.499984740745262"/>
      </bottom>
      <diagonal/>
    </border>
    <border>
      <left/>
      <right/>
      <top/>
      <bottom style="thin">
        <color theme="0" tint="-0.24994659260841701"/>
      </bottom>
      <diagonal/>
    </border>
    <border>
      <left/>
      <right style="thin">
        <color theme="4" tint="0.39994506668294322"/>
      </right>
      <top/>
      <bottom/>
      <diagonal/>
    </border>
    <border>
      <left style="thin">
        <color theme="0" tint="-0.34998626667073579"/>
      </left>
      <right style="thin">
        <color rgb="FF001E82"/>
      </right>
      <top/>
      <bottom/>
      <diagonal/>
    </border>
    <border>
      <left style="thin">
        <color rgb="FF001E82"/>
      </left>
      <right style="thin">
        <color rgb="FF001E82"/>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rgb="FF001E82"/>
      </left>
      <right style="thin">
        <color rgb="FF001E82"/>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2" fillId="0" borderId="0"/>
    <xf numFmtId="43" fontId="1" fillId="0" borderId="0" applyFont="0" applyFill="0" applyBorder="0" applyAlignment="0" applyProtection="0"/>
    <xf numFmtId="164" fontId="1" fillId="0" borderId="0" applyFont="0" applyFill="0" applyBorder="0" applyAlignment="0" applyProtection="0"/>
    <xf numFmtId="0" fontId="86" fillId="0" borderId="0"/>
    <xf numFmtId="9" fontId="86" fillId="0" borderId="0" applyFont="0" applyFill="0" applyBorder="0" applyAlignment="0" applyProtection="0"/>
    <xf numFmtId="0" fontId="111" fillId="0" borderId="0" applyNumberFormat="0" applyFill="0" applyBorder="0" applyAlignment="0" applyProtection="0"/>
    <xf numFmtId="0" fontId="115" fillId="0" borderId="0" applyNumberFormat="0" applyFill="0" applyBorder="0" applyAlignment="0" applyProtection="0">
      <alignment vertical="top"/>
      <protection locked="0"/>
    </xf>
  </cellStyleXfs>
  <cellXfs count="873">
    <xf numFmtId="0" fontId="0" fillId="0" borderId="0" xfId="0"/>
    <xf numFmtId="0" fontId="0" fillId="2" borderId="0" xfId="0" applyFill="1"/>
    <xf numFmtId="0" fontId="0" fillId="2" borderId="2" xfId="0" applyFill="1" applyBorder="1"/>
    <xf numFmtId="0" fontId="0" fillId="2" borderId="3" xfId="0" applyFill="1" applyBorder="1"/>
    <xf numFmtId="0" fontId="0" fillId="3" borderId="0" xfId="0" applyFill="1"/>
    <xf numFmtId="0" fontId="0" fillId="2" borderId="4" xfId="0" applyFill="1" applyBorder="1"/>
    <xf numFmtId="0" fontId="0" fillId="2" borderId="5" xfId="0" applyFill="1" applyBorder="1"/>
    <xf numFmtId="0" fontId="2" fillId="2" borderId="4" xfId="0" applyFont="1" applyFill="1" applyBorder="1" applyAlignment="1">
      <alignment vertical="center"/>
    </xf>
    <xf numFmtId="0" fontId="4" fillId="0" borderId="4" xfId="0" applyFont="1" applyBorder="1" applyAlignment="1">
      <alignment vertical="center"/>
    </xf>
    <xf numFmtId="0" fontId="6" fillId="2" borderId="4" xfId="0" applyFont="1" applyFill="1" applyBorder="1" applyAlignment="1">
      <alignment vertical="center" wrapText="1"/>
    </xf>
    <xf numFmtId="0" fontId="6" fillId="6" borderId="4" xfId="0" applyFont="1" applyFill="1" applyBorder="1" applyAlignment="1">
      <alignment vertical="center" wrapText="1"/>
    </xf>
    <xf numFmtId="0" fontId="7" fillId="2" borderId="4" xfId="0" applyFont="1" applyFill="1" applyBorder="1" applyAlignment="1">
      <alignment vertical="center"/>
    </xf>
    <xf numFmtId="0" fontId="11" fillId="2" borderId="4" xfId="0" applyFont="1" applyFill="1" applyBorder="1" applyAlignment="1">
      <alignment vertical="center" wrapText="1"/>
    </xf>
    <xf numFmtId="0" fontId="5" fillId="5" borderId="6" xfId="0" applyFont="1" applyFill="1" applyBorder="1" applyAlignment="1">
      <alignment horizontal="right" vertical="center" wrapText="1"/>
    </xf>
    <xf numFmtId="165" fontId="7" fillId="2" borderId="7" xfId="1" applyNumberFormat="1" applyFont="1" applyFill="1" applyBorder="1" applyAlignment="1">
      <alignment horizontal="right" vertical="center" wrapText="1"/>
    </xf>
    <xf numFmtId="0" fontId="7" fillId="2" borderId="4" xfId="0" applyFont="1" applyFill="1" applyBorder="1" applyAlignment="1">
      <alignment vertical="center" wrapText="1"/>
    </xf>
    <xf numFmtId="165" fontId="7" fillId="6" borderId="7" xfId="1" applyNumberFormat="1" applyFont="1" applyFill="1" applyBorder="1" applyAlignment="1">
      <alignment horizontal="right" vertical="center" wrapText="1"/>
    </xf>
    <xf numFmtId="0" fontId="7" fillId="6" borderId="4" xfId="0" applyFont="1" applyFill="1" applyBorder="1" applyAlignment="1">
      <alignment vertical="center" wrapText="1"/>
    </xf>
    <xf numFmtId="0" fontId="2" fillId="2" borderId="4" xfId="0" applyFont="1" applyFill="1" applyBorder="1" applyAlignment="1">
      <alignment horizontal="center" vertical="center"/>
    </xf>
    <xf numFmtId="0" fontId="6" fillId="2" borderId="4" xfId="0" applyFont="1" applyFill="1" applyBorder="1" applyAlignment="1">
      <alignment wrapText="1"/>
    </xf>
    <xf numFmtId="0" fontId="13" fillId="2" borderId="1" xfId="0" applyFont="1" applyFill="1" applyBorder="1"/>
    <xf numFmtId="9" fontId="7" fillId="2" borderId="8" xfId="2" applyFont="1" applyFill="1" applyBorder="1" applyAlignment="1">
      <alignment horizontal="right" vertical="center" wrapText="1"/>
    </xf>
    <xf numFmtId="165" fontId="7" fillId="0" borderId="7" xfId="1" applyNumberFormat="1" applyFont="1" applyBorder="1" applyAlignment="1">
      <alignment horizontal="right" vertical="center" wrapText="1"/>
    </xf>
    <xf numFmtId="165" fontId="7" fillId="0" borderId="8" xfId="1" applyNumberFormat="1" applyFont="1" applyBorder="1" applyAlignment="1">
      <alignment horizontal="right" vertical="center" wrapText="1"/>
    </xf>
    <xf numFmtId="169" fontId="7" fillId="0" borderId="6" xfId="2" applyNumberFormat="1" applyFont="1" applyBorder="1" applyAlignment="1">
      <alignment horizontal="right" vertical="center" wrapText="1"/>
    </xf>
    <xf numFmtId="169" fontId="7" fillId="2" borderId="7" xfId="2" applyNumberFormat="1" applyFont="1" applyFill="1" applyBorder="1" applyAlignment="1">
      <alignment horizontal="right" vertical="center" wrapText="1"/>
    </xf>
    <xf numFmtId="169" fontId="7" fillId="6" borderId="7" xfId="2" applyNumberFormat="1" applyFont="1" applyFill="1" applyBorder="1" applyAlignment="1">
      <alignment horizontal="right" vertical="center" wrapText="1"/>
    </xf>
    <xf numFmtId="0" fontId="6" fillId="2" borderId="0" xfId="0" applyFont="1" applyFill="1" applyAlignment="1">
      <alignment vertical="center" wrapText="1"/>
    </xf>
    <xf numFmtId="0" fontId="9" fillId="2" borderId="0" xfId="0" applyFont="1" applyFill="1" applyAlignment="1">
      <alignment vertical="center" wrapText="1"/>
    </xf>
    <xf numFmtId="0" fontId="13" fillId="2" borderId="2" xfId="0" applyFont="1" applyFill="1" applyBorder="1"/>
    <xf numFmtId="0" fontId="2" fillId="2" borderId="0" xfId="0" applyFont="1" applyFill="1" applyAlignment="1">
      <alignment vertical="center"/>
    </xf>
    <xf numFmtId="0" fontId="3" fillId="2" borderId="0" xfId="0" applyFont="1" applyFill="1" applyAlignment="1">
      <alignment vertical="center"/>
    </xf>
    <xf numFmtId="0" fontId="4" fillId="0" borderId="0" xfId="0" applyFont="1" applyAlignment="1">
      <alignment vertical="center"/>
    </xf>
    <xf numFmtId="0" fontId="7" fillId="2" borderId="0" xfId="0" applyFont="1" applyFill="1" applyAlignment="1">
      <alignment vertical="center"/>
    </xf>
    <xf numFmtId="0" fontId="7" fillId="2" borderId="4" xfId="0" applyFont="1" applyFill="1" applyBorder="1" applyAlignment="1">
      <alignment wrapText="1"/>
    </xf>
    <xf numFmtId="0" fontId="6" fillId="2" borderId="0" xfId="0" applyFont="1" applyFill="1" applyAlignment="1">
      <alignment wrapText="1"/>
    </xf>
    <xf numFmtId="0" fontId="15" fillId="3" borderId="0" xfId="0" applyFont="1" applyFill="1"/>
    <xf numFmtId="0" fontId="16" fillId="3" borderId="0" xfId="0" applyFont="1" applyFill="1"/>
    <xf numFmtId="0" fontId="7" fillId="0" borderId="0" xfId="0" applyFont="1" applyAlignment="1">
      <alignment vertical="center"/>
    </xf>
    <xf numFmtId="0" fontId="18" fillId="2" borderId="4" xfId="0" applyFont="1" applyFill="1" applyBorder="1" applyAlignment="1">
      <alignment vertical="center"/>
    </xf>
    <xf numFmtId="0" fontId="7" fillId="2" borderId="0" xfId="0" applyFont="1" applyFill="1" applyAlignment="1">
      <alignment vertical="center" wrapText="1"/>
    </xf>
    <xf numFmtId="0" fontId="9" fillId="2" borderId="0" xfId="0" applyFont="1" applyFill="1" applyAlignment="1">
      <alignment horizontal="right" vertical="center" wrapText="1"/>
    </xf>
    <xf numFmtId="0" fontId="5" fillId="4" borderId="0" xfId="0" applyFont="1" applyFill="1" applyAlignment="1">
      <alignment horizontal="right" vertical="center" wrapText="1"/>
    </xf>
    <xf numFmtId="165" fontId="7" fillId="2" borderId="0" xfId="1" applyNumberFormat="1" applyFont="1" applyFill="1" applyBorder="1" applyAlignment="1">
      <alignment horizontal="right" vertical="center" wrapText="1"/>
    </xf>
    <xf numFmtId="165" fontId="7" fillId="6" borderId="0" xfId="1" applyNumberFormat="1" applyFont="1" applyFill="1" applyBorder="1" applyAlignment="1">
      <alignment horizontal="right" vertical="center" wrapText="1"/>
    </xf>
    <xf numFmtId="0" fontId="5" fillId="4" borderId="0" xfId="0" applyFont="1" applyFill="1" applyAlignment="1">
      <alignment horizontal="center" vertical="center" wrapText="1"/>
    </xf>
    <xf numFmtId="0" fontId="5" fillId="4" borderId="4" xfId="0" applyFont="1" applyFill="1" applyBorder="1" applyAlignment="1">
      <alignment vertical="center" wrapText="1"/>
    </xf>
    <xf numFmtId="0" fontId="9" fillId="2" borderId="4" xfId="0" applyFont="1" applyFill="1" applyBorder="1" applyAlignment="1">
      <alignment vertical="center" wrapText="1"/>
    </xf>
    <xf numFmtId="0" fontId="12" fillId="2" borderId="5" xfId="0" applyFont="1" applyFill="1" applyBorder="1" applyAlignment="1">
      <alignment horizontal="left"/>
    </xf>
    <xf numFmtId="0" fontId="0" fillId="3" borderId="10" xfId="0" applyFill="1" applyBorder="1"/>
    <xf numFmtId="0" fontId="0" fillId="3" borderId="11" xfId="0" applyFill="1" applyBorder="1"/>
    <xf numFmtId="0" fontId="7" fillId="2" borderId="0" xfId="0" applyFont="1" applyFill="1" applyAlignment="1">
      <alignment horizontal="left" vertical="center"/>
    </xf>
    <xf numFmtId="0" fontId="5" fillId="5" borderId="14" xfId="0" applyFont="1" applyFill="1" applyBorder="1" applyAlignment="1">
      <alignment horizontal="right" vertical="center" wrapText="1"/>
    </xf>
    <xf numFmtId="0" fontId="5" fillId="5" borderId="7" xfId="0" applyFont="1" applyFill="1" applyBorder="1" applyAlignment="1">
      <alignment horizontal="right" vertical="center" wrapText="1"/>
    </xf>
    <xf numFmtId="168" fontId="7" fillId="0" borderId="7" xfId="0" applyNumberFormat="1" applyFont="1" applyBorder="1" applyAlignment="1">
      <alignment vertical="center" wrapText="1"/>
    </xf>
    <xf numFmtId="168" fontId="7" fillId="2" borderId="7" xfId="0" applyNumberFormat="1" applyFont="1" applyFill="1" applyBorder="1" applyAlignment="1">
      <alignment vertical="center" wrapText="1"/>
    </xf>
    <xf numFmtId="167" fontId="7" fillId="6" borderId="7" xfId="0" applyNumberFormat="1" applyFont="1" applyFill="1" applyBorder="1" applyAlignment="1">
      <alignment vertical="center" wrapText="1"/>
    </xf>
    <xf numFmtId="0" fontId="7" fillId="2" borderId="7" xfId="0" applyFont="1" applyFill="1" applyBorder="1" applyAlignment="1">
      <alignment vertical="center" wrapText="1"/>
    </xf>
    <xf numFmtId="168" fontId="8" fillId="0" borderId="8" xfId="0" applyNumberFormat="1" applyFont="1" applyBorder="1" applyAlignment="1">
      <alignment horizontal="right" vertical="center" wrapText="1"/>
    </xf>
    <xf numFmtId="165" fontId="7" fillId="2" borderId="13" xfId="1" applyNumberFormat="1" applyFont="1" applyFill="1" applyBorder="1" applyAlignment="1">
      <alignment horizontal="right" vertical="center" wrapText="1"/>
    </xf>
    <xf numFmtId="165" fontId="7" fillId="6" borderId="13" xfId="1" applyNumberFormat="1" applyFont="1" applyFill="1" applyBorder="1" applyAlignment="1">
      <alignment horizontal="right" vertical="center" wrapText="1"/>
    </xf>
    <xf numFmtId="165" fontId="7" fillId="0" borderId="13" xfId="1" applyNumberFormat="1" applyFont="1" applyBorder="1" applyAlignment="1">
      <alignment horizontal="right" vertical="center" wrapText="1"/>
    </xf>
    <xf numFmtId="0" fontId="17" fillId="7" borderId="15" xfId="0" applyFont="1" applyFill="1" applyBorder="1" applyAlignment="1">
      <alignment vertical="center" wrapText="1"/>
    </xf>
    <xf numFmtId="0" fontId="5" fillId="4" borderId="13" xfId="0" applyFont="1" applyFill="1" applyBorder="1" applyAlignment="1">
      <alignment horizontal="right" vertical="center" wrapText="1"/>
    </xf>
    <xf numFmtId="166" fontId="7" fillId="0" borderId="7" xfId="1" applyNumberFormat="1" applyFont="1" applyBorder="1" applyAlignment="1">
      <alignment horizontal="right" vertical="center" wrapText="1"/>
    </xf>
    <xf numFmtId="166" fontId="6" fillId="0" borderId="8" xfId="1" applyNumberFormat="1" applyFont="1" applyBorder="1" applyAlignment="1">
      <alignment horizontal="right" vertical="center" wrapText="1"/>
    </xf>
    <xf numFmtId="166" fontId="7" fillId="0" borderId="0" xfId="1" applyNumberFormat="1" applyFont="1" applyBorder="1" applyAlignment="1">
      <alignment horizontal="right" vertical="center" wrapText="1"/>
    </xf>
    <xf numFmtId="166" fontId="6" fillId="0" borderId="0" xfId="1" applyNumberFormat="1" applyFont="1" applyBorder="1" applyAlignment="1">
      <alignment horizontal="right" vertical="center" wrapText="1"/>
    </xf>
    <xf numFmtId="0" fontId="7" fillId="0" borderId="0" xfId="0" applyFont="1" applyAlignment="1">
      <alignment horizontal="left" vertical="center"/>
    </xf>
    <xf numFmtId="0" fontId="0" fillId="2" borderId="0" xfId="0" applyFill="1" applyAlignment="1">
      <alignment vertical="center"/>
    </xf>
    <xf numFmtId="165" fontId="7" fillId="2" borderId="7" xfId="1" applyNumberFormat="1" applyFont="1" applyFill="1" applyBorder="1" applyAlignment="1">
      <alignment vertical="center" wrapText="1"/>
    </xf>
    <xf numFmtId="165" fontId="7" fillId="2" borderId="13" xfId="1" applyNumberFormat="1" applyFont="1" applyFill="1" applyBorder="1" applyAlignment="1">
      <alignment vertical="center" wrapText="1"/>
    </xf>
    <xf numFmtId="165" fontId="7" fillId="2" borderId="0" xfId="1" applyNumberFormat="1" applyFont="1" applyFill="1" applyBorder="1" applyAlignment="1">
      <alignment vertical="center" wrapText="1"/>
    </xf>
    <xf numFmtId="0" fontId="0" fillId="3" borderId="0" xfId="0" applyFill="1" applyAlignment="1">
      <alignment vertical="center"/>
    </xf>
    <xf numFmtId="0" fontId="0" fillId="0" borderId="0" xfId="0" applyAlignment="1">
      <alignment vertical="center"/>
    </xf>
    <xf numFmtId="0" fontId="21" fillId="2" borderId="11" xfId="0" applyFont="1" applyFill="1" applyBorder="1" applyAlignment="1">
      <alignment horizontal="right"/>
    </xf>
    <xf numFmtId="0" fontId="21" fillId="2" borderId="10" xfId="0" applyFont="1" applyFill="1" applyBorder="1" applyAlignment="1">
      <alignment horizontal="right"/>
    </xf>
    <xf numFmtId="0" fontId="0" fillId="2" borderId="10" xfId="0" applyFill="1" applyBorder="1"/>
    <xf numFmtId="0" fontId="7" fillId="8" borderId="9" xfId="3" applyFont="1" applyFill="1" applyBorder="1" applyAlignment="1">
      <alignment vertical="center"/>
    </xf>
    <xf numFmtId="0" fontId="7" fillId="8" borderId="4" xfId="3" applyFont="1" applyFill="1" applyBorder="1" applyAlignment="1">
      <alignment vertical="center"/>
    </xf>
    <xf numFmtId="166" fontId="7" fillId="6" borderId="17" xfId="4" applyNumberFormat="1" applyFont="1" applyFill="1" applyBorder="1" applyAlignment="1">
      <alignment horizontal="center" vertical="center" wrapText="1"/>
    </xf>
    <xf numFmtId="166" fontId="7" fillId="6" borderId="17" xfId="4" applyNumberFormat="1" applyFont="1" applyFill="1" applyBorder="1" applyAlignment="1">
      <alignment horizontal="right" vertical="center" wrapText="1"/>
    </xf>
    <xf numFmtId="0" fontId="17" fillId="9" borderId="4" xfId="0" applyFont="1" applyFill="1" applyBorder="1" applyAlignment="1">
      <alignment vertical="center" wrapText="1"/>
    </xf>
    <xf numFmtId="166" fontId="7" fillId="3" borderId="17" xfId="4" applyNumberFormat="1" applyFont="1" applyFill="1" applyBorder="1" applyAlignment="1">
      <alignment horizontal="center" vertical="center" wrapText="1"/>
    </xf>
    <xf numFmtId="0" fontId="23" fillId="4" borderId="17" xfId="0" applyFont="1" applyFill="1" applyBorder="1" applyAlignment="1">
      <alignment vertical="center" wrapText="1"/>
    </xf>
    <xf numFmtId="0" fontId="23" fillId="4" borderId="4" xfId="0" applyFont="1" applyFill="1" applyBorder="1" applyAlignment="1">
      <alignment vertical="center" wrapText="1"/>
    </xf>
    <xf numFmtId="0" fontId="24" fillId="8" borderId="0" xfId="0" applyFont="1" applyFill="1" applyAlignment="1">
      <alignment horizontal="right" vertical="center" wrapText="1"/>
    </xf>
    <xf numFmtId="3" fontId="8" fillId="8" borderId="0" xfId="0" applyNumberFormat="1" applyFont="1" applyFill="1" applyAlignment="1">
      <alignment horizontal="right" vertical="center" wrapText="1"/>
    </xf>
    <xf numFmtId="0" fontId="21" fillId="0" borderId="5" xfId="0" applyFont="1" applyBorder="1" applyAlignment="1">
      <alignment horizontal="right"/>
    </xf>
    <xf numFmtId="3" fontId="8" fillId="0" borderId="0" xfId="0" applyNumberFormat="1" applyFont="1" applyAlignment="1">
      <alignment horizontal="right" vertical="center" wrapText="1"/>
    </xf>
    <xf numFmtId="166" fontId="24" fillId="0" borderId="0" xfId="0" applyNumberFormat="1" applyFont="1" applyAlignment="1">
      <alignment horizontal="right" vertical="center" wrapText="1"/>
    </xf>
    <xf numFmtId="0" fontId="6" fillId="0" borderId="0" xfId="0" applyFont="1" applyAlignment="1">
      <alignment vertical="center" wrapText="1"/>
    </xf>
    <xf numFmtId="0" fontId="27" fillId="3" borderId="4" xfId="0" applyFont="1" applyFill="1" applyBorder="1" applyAlignment="1">
      <alignment vertical="center"/>
    </xf>
    <xf numFmtId="0" fontId="0" fillId="0" borderId="5" xfId="0" applyBorder="1"/>
    <xf numFmtId="0" fontId="28" fillId="0" borderId="0" xfId="0" applyFont="1" applyAlignment="1">
      <alignment vertical="center"/>
    </xf>
    <xf numFmtId="0" fontId="29" fillId="0" borderId="4" xfId="0" applyFont="1" applyBorder="1" applyAlignment="1">
      <alignment vertical="center"/>
    </xf>
    <xf numFmtId="0" fontId="7" fillId="0" borderId="4" xfId="0" applyFont="1" applyBorder="1"/>
    <xf numFmtId="10" fontId="9" fillId="0" borderId="5" xfId="0" applyNumberFormat="1" applyFont="1" applyBorder="1" applyAlignment="1">
      <alignment horizontal="right" vertical="center" wrapText="1"/>
    </xf>
    <xf numFmtId="3" fontId="9" fillId="0" borderId="0" xfId="0" applyNumberFormat="1" applyFont="1" applyAlignment="1">
      <alignment horizontal="right" vertical="center" wrapText="1"/>
    </xf>
    <xf numFmtId="0" fontId="9" fillId="0" borderId="0" xfId="0" applyFont="1" applyAlignment="1">
      <alignment vertical="center" wrapText="1"/>
    </xf>
    <xf numFmtId="0" fontId="7" fillId="0" borderId="4" xfId="0" applyFont="1" applyBorder="1" applyAlignment="1">
      <alignment vertical="center"/>
    </xf>
    <xf numFmtId="10" fontId="9" fillId="2" borderId="5" xfId="0" applyNumberFormat="1" applyFont="1" applyFill="1" applyBorder="1" applyAlignment="1">
      <alignment horizontal="right" vertical="center" wrapText="1"/>
    </xf>
    <xf numFmtId="3" fontId="9" fillId="2" borderId="0" xfId="0" applyNumberFormat="1" applyFont="1" applyFill="1" applyAlignment="1">
      <alignment horizontal="right" vertical="center" wrapText="1"/>
    </xf>
    <xf numFmtId="9" fontId="7" fillId="6" borderId="18" xfId="2" applyFont="1" applyFill="1" applyBorder="1" applyAlignment="1">
      <alignment horizontal="right" vertical="center" wrapText="1"/>
    </xf>
    <xf numFmtId="3" fontId="7" fillId="6" borderId="0" xfId="0" applyNumberFormat="1" applyFont="1" applyFill="1" applyAlignment="1">
      <alignment horizontal="right" vertical="center" wrapText="1"/>
    </xf>
    <xf numFmtId="3" fontId="7" fillId="6" borderId="19" xfId="0" applyNumberFormat="1" applyFont="1" applyFill="1" applyBorder="1" applyAlignment="1">
      <alignment horizontal="right" vertical="center" wrapText="1"/>
    </xf>
    <xf numFmtId="0" fontId="7" fillId="6" borderId="0" xfId="0" applyFont="1" applyFill="1" applyAlignment="1">
      <alignment vertical="center" wrapText="1"/>
    </xf>
    <xf numFmtId="0" fontId="8" fillId="6" borderId="4" xfId="0" applyFont="1" applyFill="1" applyBorder="1" applyAlignment="1">
      <alignment horizontal="left" vertical="center" wrapText="1" indent="1"/>
    </xf>
    <xf numFmtId="3" fontId="7" fillId="6" borderId="0" xfId="0" applyNumberFormat="1" applyFont="1" applyFill="1" applyAlignment="1">
      <alignment vertical="center" wrapText="1"/>
    </xf>
    <xf numFmtId="3" fontId="7" fillId="6" borderId="20" xfId="0" applyNumberFormat="1" applyFont="1" applyFill="1" applyBorder="1" applyAlignment="1">
      <alignment vertical="center" wrapText="1"/>
    </xf>
    <xf numFmtId="0" fontId="32" fillId="0" borderId="5" xfId="0" applyFont="1" applyBorder="1" applyAlignment="1">
      <alignment horizontal="right" vertical="center" wrapText="1"/>
    </xf>
    <xf numFmtId="0" fontId="5" fillId="0" borderId="0" xfId="0" applyFont="1" applyAlignment="1">
      <alignment horizontal="right" vertical="center" wrapText="1"/>
    </xf>
    <xf numFmtId="0" fontId="5" fillId="0" borderId="20" xfId="0" applyFont="1" applyBorder="1" applyAlignment="1">
      <alignment horizontal="right" vertical="center" wrapText="1"/>
    </xf>
    <xf numFmtId="0" fontId="0" fillId="0" borderId="0" xfId="0" applyAlignment="1">
      <alignment vertical="center" wrapText="1"/>
    </xf>
    <xf numFmtId="0" fontId="0" fillId="0" borderId="4" xfId="0" applyBorder="1" applyAlignment="1">
      <alignment vertical="center" wrapText="1"/>
    </xf>
    <xf numFmtId="0" fontId="32" fillId="4" borderId="5" xfId="0" applyFont="1" applyFill="1" applyBorder="1" applyAlignment="1">
      <alignment horizontal="right" vertical="center" wrapText="1"/>
    </xf>
    <xf numFmtId="0" fontId="5" fillId="11" borderId="21" xfId="0" applyFont="1" applyFill="1" applyBorder="1" applyAlignment="1">
      <alignment horizontal="right" vertical="center" wrapText="1"/>
    </xf>
    <xf numFmtId="0" fontId="0" fillId="2" borderId="0" xfId="0" applyFill="1" applyAlignment="1">
      <alignment vertical="center" wrapText="1"/>
    </xf>
    <xf numFmtId="0" fontId="0" fillId="2" borderId="4" xfId="0" applyFill="1" applyBorder="1" applyAlignment="1">
      <alignment vertical="center" wrapText="1"/>
    </xf>
    <xf numFmtId="0" fontId="33" fillId="2" borderId="0" xfId="0" applyFont="1" applyFill="1" applyAlignment="1">
      <alignment vertical="center"/>
    </xf>
    <xf numFmtId="0" fontId="34" fillId="2" borderId="0" xfId="0" applyFont="1" applyFill="1" applyAlignment="1">
      <alignment vertical="center"/>
    </xf>
    <xf numFmtId="0" fontId="26" fillId="2" borderId="4" xfId="0" applyFont="1" applyFill="1" applyBorder="1" applyAlignment="1">
      <alignment vertical="center"/>
    </xf>
    <xf numFmtId="0" fontId="35" fillId="2" borderId="0" xfId="0" applyFont="1" applyFill="1" applyAlignment="1">
      <alignment vertical="center"/>
    </xf>
    <xf numFmtId="0" fontId="36" fillId="2" borderId="0" xfId="0" applyFont="1" applyFill="1" applyAlignment="1">
      <alignment vertical="center"/>
    </xf>
    <xf numFmtId="0" fontId="27" fillId="2" borderId="4" xfId="0" applyFont="1" applyFill="1" applyBorder="1" applyAlignment="1">
      <alignment vertical="center"/>
    </xf>
    <xf numFmtId="9" fontId="7" fillId="6" borderId="5" xfId="2" applyFont="1" applyFill="1" applyBorder="1" applyAlignment="1">
      <alignment horizontal="right" vertical="center" wrapText="1"/>
    </xf>
    <xf numFmtId="166" fontId="7" fillId="6" borderId="0" xfId="4" applyNumberFormat="1" applyFont="1" applyFill="1" applyBorder="1" applyAlignment="1">
      <alignment horizontal="right" vertical="center" wrapText="1"/>
    </xf>
    <xf numFmtId="166" fontId="7" fillId="6" borderId="19" xfId="4" applyNumberFormat="1" applyFont="1" applyFill="1" applyBorder="1" applyAlignment="1">
      <alignment horizontal="right" vertical="center" wrapText="1"/>
    </xf>
    <xf numFmtId="0" fontId="7" fillId="6" borderId="0" xfId="0" applyFont="1" applyFill="1" applyAlignment="1">
      <alignment horizontal="left" vertical="center" wrapText="1" indent="2"/>
    </xf>
    <xf numFmtId="166" fontId="7" fillId="6" borderId="20" xfId="4" applyNumberFormat="1" applyFont="1" applyFill="1" applyBorder="1" applyAlignment="1">
      <alignment horizontal="right" vertical="center" wrapText="1"/>
    </xf>
    <xf numFmtId="0" fontId="9" fillId="0" borderId="0" xfId="0" applyFont="1"/>
    <xf numFmtId="1" fontId="7" fillId="6" borderId="0" xfId="0" applyNumberFormat="1" applyFont="1" applyFill="1" applyAlignment="1">
      <alignment horizontal="right" vertical="center" wrapText="1"/>
    </xf>
    <xf numFmtId="9" fontId="7" fillId="2" borderId="5" xfId="2" applyFont="1" applyFill="1" applyBorder="1" applyAlignment="1">
      <alignment horizontal="right" vertical="center" wrapText="1"/>
    </xf>
    <xf numFmtId="3" fontId="7" fillId="2" borderId="0" xfId="0" applyNumberFormat="1" applyFont="1" applyFill="1" applyAlignment="1">
      <alignment horizontal="right" vertical="center" wrapText="1"/>
    </xf>
    <xf numFmtId="166" fontId="7" fillId="2" borderId="0" xfId="4" applyNumberFormat="1" applyFont="1" applyFill="1" applyBorder="1" applyAlignment="1">
      <alignment horizontal="right" vertical="center" wrapText="1"/>
    </xf>
    <xf numFmtId="166" fontId="7" fillId="2" borderId="20" xfId="4" applyNumberFormat="1" applyFont="1" applyFill="1" applyBorder="1" applyAlignment="1">
      <alignment horizontal="right" vertical="center" wrapText="1"/>
    </xf>
    <xf numFmtId="0" fontId="5" fillId="11" borderId="22" xfId="0" applyFont="1" applyFill="1" applyBorder="1" applyAlignment="1">
      <alignment horizontal="right" vertical="center" wrapText="1"/>
    </xf>
    <xf numFmtId="0" fontId="37" fillId="2" borderId="0" xfId="0" applyFont="1" applyFill="1" applyAlignment="1">
      <alignment vertical="center"/>
    </xf>
    <xf numFmtId="0" fontId="38" fillId="2" borderId="5" xfId="0" applyFont="1" applyFill="1" applyBorder="1" applyAlignment="1">
      <alignment wrapText="1"/>
    </xf>
    <xf numFmtId="0" fontId="39" fillId="2" borderId="0" xfId="0" applyFont="1" applyFill="1" applyAlignment="1">
      <alignment vertical="center"/>
    </xf>
    <xf numFmtId="0" fontId="40" fillId="0" borderId="5" xfId="0" applyFont="1" applyBorder="1"/>
    <xf numFmtId="0" fontId="40" fillId="0" borderId="0" xfId="0" applyFont="1"/>
    <xf numFmtId="0" fontId="7" fillId="0" borderId="0" xfId="0" applyFont="1"/>
    <xf numFmtId="9" fontId="7" fillId="0" borderId="0" xfId="2" applyFont="1" applyBorder="1" applyAlignment="1">
      <alignment vertical="center"/>
    </xf>
    <xf numFmtId="0" fontId="9" fillId="2" borderId="5" xfId="0" applyFont="1" applyFill="1" applyBorder="1" applyAlignment="1">
      <alignment vertical="center" wrapText="1"/>
    </xf>
    <xf numFmtId="166" fontId="9" fillId="2" borderId="0" xfId="0" applyNumberFormat="1" applyFont="1" applyFill="1" applyAlignment="1">
      <alignment vertical="center" wrapText="1"/>
    </xf>
    <xf numFmtId="43" fontId="7" fillId="6" borderId="0" xfId="0" applyNumberFormat="1" applyFont="1" applyFill="1" applyAlignment="1">
      <alignment horizontal="right" vertical="center" wrapText="1"/>
    </xf>
    <xf numFmtId="43" fontId="7" fillId="6" borderId="0" xfId="5" applyNumberFormat="1" applyFont="1" applyFill="1" applyBorder="1" applyAlignment="1">
      <alignment horizontal="right" vertical="center" wrapText="1"/>
    </xf>
    <xf numFmtId="43" fontId="7" fillId="6" borderId="23" xfId="5" applyNumberFormat="1" applyFont="1" applyFill="1" applyBorder="1" applyAlignment="1">
      <alignment horizontal="right" vertical="center" wrapText="1"/>
    </xf>
    <xf numFmtId="165" fontId="7" fillId="6" borderId="0" xfId="0" applyNumberFormat="1" applyFont="1" applyFill="1" applyAlignment="1">
      <alignment horizontal="right" vertical="center" wrapText="1"/>
    </xf>
    <xf numFmtId="165" fontId="7" fillId="6" borderId="0" xfId="5" applyNumberFormat="1" applyFont="1" applyFill="1" applyBorder="1" applyAlignment="1">
      <alignment horizontal="right" vertical="center" wrapText="1"/>
    </xf>
    <xf numFmtId="165" fontId="7" fillId="6" borderId="17" xfId="5" applyNumberFormat="1" applyFont="1" applyFill="1" applyBorder="1" applyAlignment="1">
      <alignment horizontal="right" vertical="center" wrapText="1"/>
    </xf>
    <xf numFmtId="0" fontId="8" fillId="6" borderId="4" xfId="0" applyFont="1" applyFill="1" applyBorder="1" applyAlignment="1">
      <alignment horizontal="left" vertical="center" indent="1"/>
    </xf>
    <xf numFmtId="9" fontId="7" fillId="0" borderId="5" xfId="2" applyFont="1" applyBorder="1" applyAlignment="1">
      <alignment horizontal="right" vertical="center" wrapText="1"/>
    </xf>
    <xf numFmtId="165" fontId="7" fillId="0" borderId="0" xfId="0" applyNumberFormat="1" applyFont="1" applyAlignment="1">
      <alignment horizontal="right" vertical="center" wrapText="1"/>
    </xf>
    <xf numFmtId="165" fontId="7" fillId="0" borderId="0" xfId="5" applyNumberFormat="1" applyFont="1" applyBorder="1" applyAlignment="1">
      <alignment horizontal="right" vertical="center" wrapText="1"/>
    </xf>
    <xf numFmtId="165" fontId="7" fillId="0" borderId="17" xfId="5" applyNumberFormat="1" applyFont="1" applyBorder="1" applyAlignment="1">
      <alignment horizontal="right" vertical="center" wrapText="1"/>
    </xf>
    <xf numFmtId="1" fontId="7" fillId="6" borderId="0" xfId="5" applyNumberFormat="1" applyFont="1" applyFill="1" applyBorder="1" applyAlignment="1">
      <alignment horizontal="right" vertical="center" wrapText="1"/>
    </xf>
    <xf numFmtId="1" fontId="7" fillId="6" borderId="17" xfId="5" applyNumberFormat="1" applyFont="1" applyFill="1" applyBorder="1" applyAlignment="1">
      <alignment horizontal="right" vertical="center" wrapText="1"/>
    </xf>
    <xf numFmtId="166" fontId="7" fillId="6" borderId="0" xfId="5" applyNumberFormat="1" applyFont="1" applyFill="1" applyBorder="1" applyAlignment="1">
      <alignment horizontal="right" vertical="center" wrapText="1"/>
    </xf>
    <xf numFmtId="166" fontId="7" fillId="6" borderId="17" xfId="5" applyNumberFormat="1" applyFont="1" applyFill="1" applyBorder="1" applyAlignment="1">
      <alignment horizontal="right" vertical="center" wrapText="1"/>
    </xf>
    <xf numFmtId="0" fontId="41" fillId="0" borderId="0" xfId="0" applyFont="1"/>
    <xf numFmtId="0" fontId="7" fillId="6" borderId="4" xfId="0" applyFont="1" applyFill="1" applyBorder="1" applyAlignment="1">
      <alignment horizontal="left" vertical="center" wrapText="1" indent="1"/>
    </xf>
    <xf numFmtId="3" fontId="7" fillId="0" borderId="0" xfId="0" applyNumberFormat="1" applyFont="1" applyAlignment="1">
      <alignment horizontal="right" vertical="center" wrapText="1"/>
    </xf>
    <xf numFmtId="166" fontId="7" fillId="0" borderId="0" xfId="5" applyNumberFormat="1" applyFont="1" applyBorder="1" applyAlignment="1">
      <alignment horizontal="right" vertical="center" wrapText="1"/>
    </xf>
    <xf numFmtId="166" fontId="7" fillId="0" borderId="17" xfId="5" applyNumberFormat="1" applyFont="1" applyBorder="1" applyAlignment="1">
      <alignment horizontal="right" vertical="center" wrapText="1"/>
    </xf>
    <xf numFmtId="166" fontId="7" fillId="6" borderId="5" xfId="5" applyNumberFormat="1" applyFont="1" applyFill="1" applyBorder="1" applyAlignment="1">
      <alignment horizontal="right" vertical="center" wrapText="1"/>
    </xf>
    <xf numFmtId="167" fontId="7" fillId="6" borderId="0" xfId="0" applyNumberFormat="1" applyFont="1" applyFill="1" applyAlignment="1">
      <alignment horizontal="right" vertical="center" wrapText="1"/>
    </xf>
    <xf numFmtId="167" fontId="7" fillId="6" borderId="0" xfId="5" applyNumberFormat="1" applyFont="1" applyFill="1" applyBorder="1" applyAlignment="1">
      <alignment horizontal="right" vertical="center" wrapText="1"/>
    </xf>
    <xf numFmtId="167" fontId="7" fillId="6" borderId="17" xfId="5" applyNumberFormat="1" applyFont="1" applyFill="1" applyBorder="1" applyAlignment="1">
      <alignment horizontal="right" vertical="center" wrapText="1"/>
    </xf>
    <xf numFmtId="43" fontId="0" fillId="0" borderId="0" xfId="0" applyNumberFormat="1"/>
    <xf numFmtId="3" fontId="7" fillId="2" borderId="17" xfId="0" applyNumberFormat="1" applyFont="1" applyFill="1" applyBorder="1" applyAlignment="1">
      <alignment horizontal="right" vertical="center" wrapText="1"/>
    </xf>
    <xf numFmtId="0" fontId="5" fillId="11" borderId="24" xfId="0" applyFont="1" applyFill="1" applyBorder="1" applyAlignment="1">
      <alignment horizontal="right" vertical="center" wrapText="1"/>
    </xf>
    <xf numFmtId="0" fontId="34" fillId="2" borderId="0" xfId="0" applyFont="1" applyFill="1" applyAlignment="1">
      <alignment vertical="center" wrapText="1"/>
    </xf>
    <xf numFmtId="0" fontId="42" fillId="2" borderId="0" xfId="0" applyFont="1" applyFill="1" applyAlignment="1">
      <alignment vertical="center" wrapText="1"/>
    </xf>
    <xf numFmtId="0" fontId="42" fillId="2" borderId="4" xfId="0" applyFont="1" applyFill="1" applyBorder="1" applyAlignment="1">
      <alignment vertical="center" wrapText="1"/>
    </xf>
    <xf numFmtId="0" fontId="7" fillId="0" borderId="5" xfId="0" applyFont="1" applyBorder="1" applyAlignment="1">
      <alignment horizontal="left" vertical="center" wrapText="1" indent="1"/>
    </xf>
    <xf numFmtId="0" fontId="7" fillId="0" borderId="0" xfId="0" applyFont="1" applyAlignment="1">
      <alignment horizontal="left" vertical="center" wrapText="1" indent="1"/>
    </xf>
    <xf numFmtId="0" fontId="7" fillId="0" borderId="4" xfId="0" applyFont="1" applyBorder="1" applyAlignment="1">
      <alignment horizontal="left" vertical="center" wrapText="1" indent="1"/>
    </xf>
    <xf numFmtId="3" fontId="7" fillId="6" borderId="23" xfId="0" applyNumberFormat="1" applyFont="1" applyFill="1" applyBorder="1" applyAlignment="1">
      <alignment horizontal="right" vertical="center" wrapText="1"/>
    </xf>
    <xf numFmtId="0" fontId="43" fillId="2" borderId="0" xfId="0" applyFont="1" applyFill="1" applyAlignment="1">
      <alignment vertical="center" wrapText="1"/>
    </xf>
    <xf numFmtId="0" fontId="43" fillId="2" borderId="4" xfId="0" applyFont="1" applyFill="1" applyBorder="1" applyAlignment="1">
      <alignment vertical="center" wrapText="1"/>
    </xf>
    <xf numFmtId="0" fontId="37" fillId="0" borderId="0" xfId="0" applyFont="1" applyAlignment="1">
      <alignment vertical="center"/>
    </xf>
    <xf numFmtId="0" fontId="33" fillId="0" borderId="0" xfId="0" applyFont="1" applyAlignment="1">
      <alignment vertical="center"/>
    </xf>
    <xf numFmtId="0" fontId="28" fillId="2" borderId="0" xfId="0" applyFont="1" applyFill="1" applyAlignment="1">
      <alignment vertical="center"/>
    </xf>
    <xf numFmtId="0" fontId="28" fillId="2" borderId="4" xfId="0" applyFont="1" applyFill="1" applyBorder="1" applyAlignment="1">
      <alignment vertical="center"/>
    </xf>
    <xf numFmtId="166" fontId="7" fillId="6" borderId="23" xfId="4" applyNumberFormat="1" applyFont="1" applyFill="1" applyBorder="1" applyAlignment="1">
      <alignment horizontal="right" vertical="center" wrapText="1"/>
    </xf>
    <xf numFmtId="0" fontId="17" fillId="9" borderId="4" xfId="0" applyFont="1" applyFill="1" applyBorder="1" applyAlignment="1">
      <alignment horizontal="left" vertical="center" indent="2"/>
    </xf>
    <xf numFmtId="0" fontId="45" fillId="11" borderId="22" xfId="0" applyFont="1" applyFill="1" applyBorder="1" applyAlignment="1">
      <alignment horizontal="right" vertical="center" wrapText="1"/>
    </xf>
    <xf numFmtId="0" fontId="27" fillId="0" borderId="4" xfId="0" applyFont="1" applyBorder="1" applyAlignment="1">
      <alignment vertical="center"/>
    </xf>
    <xf numFmtId="0" fontId="40" fillId="2" borderId="5" xfId="0" applyFont="1" applyFill="1" applyBorder="1"/>
    <xf numFmtId="0" fontId="40" fillId="2" borderId="0" xfId="0" applyFont="1" applyFill="1"/>
    <xf numFmtId="164" fontId="7" fillId="0" borderId="0" xfId="0" applyNumberFormat="1" applyFont="1" applyAlignment="1">
      <alignment wrapText="1"/>
    </xf>
    <xf numFmtId="43" fontId="7" fillId="0" borderId="0" xfId="0" applyNumberFormat="1" applyFont="1" applyAlignment="1">
      <alignment wrapText="1"/>
    </xf>
    <xf numFmtId="9" fontId="17" fillId="9" borderId="5" xfId="2" applyFont="1" applyFill="1" applyBorder="1" applyAlignment="1">
      <alignment horizontal="right" vertical="center" wrapText="1"/>
    </xf>
    <xf numFmtId="3" fontId="17" fillId="9" borderId="15" xfId="0" applyNumberFormat="1" applyFont="1" applyFill="1" applyBorder="1" applyAlignment="1">
      <alignment horizontal="right" vertical="center" wrapText="1"/>
    </xf>
    <xf numFmtId="3" fontId="17" fillId="9" borderId="0" xfId="0" applyNumberFormat="1" applyFont="1" applyFill="1" applyAlignment="1">
      <alignment horizontal="right" vertical="center" wrapText="1"/>
    </xf>
    <xf numFmtId="170" fontId="7" fillId="6" borderId="19" xfId="5" applyNumberFormat="1" applyFont="1" applyFill="1" applyBorder="1" applyAlignment="1">
      <alignment horizontal="right" vertical="center" wrapText="1"/>
    </xf>
    <xf numFmtId="0" fontId="17" fillId="9" borderId="0" xfId="0" applyFont="1" applyFill="1" applyAlignment="1">
      <alignment vertical="center" wrapText="1"/>
    </xf>
    <xf numFmtId="170" fontId="7" fillId="6" borderId="20" xfId="5" applyNumberFormat="1" applyFont="1" applyFill="1" applyBorder="1" applyAlignment="1">
      <alignment horizontal="right" vertical="center" wrapText="1"/>
    </xf>
    <xf numFmtId="0" fontId="17" fillId="9" borderId="4" xfId="0" applyFont="1" applyFill="1" applyBorder="1" applyAlignment="1">
      <alignment horizontal="left" vertical="center" wrapText="1" indent="1"/>
    </xf>
    <xf numFmtId="170" fontId="7" fillId="6" borderId="20" xfId="0" applyNumberFormat="1" applyFont="1" applyFill="1" applyBorder="1" applyAlignment="1">
      <alignment horizontal="right" vertical="center" wrapText="1"/>
    </xf>
    <xf numFmtId="0" fontId="17" fillId="7" borderId="0" xfId="0" applyFont="1" applyFill="1" applyAlignment="1">
      <alignment horizontal="right" vertical="center" wrapText="1"/>
    </xf>
    <xf numFmtId="9" fontId="17" fillId="7" borderId="0" xfId="2" applyFont="1" applyFill="1" applyBorder="1" applyAlignment="1">
      <alignment horizontal="right" vertical="center" wrapText="1"/>
    </xf>
    <xf numFmtId="9" fontId="7" fillId="2" borderId="20" xfId="2" applyFont="1" applyFill="1" applyBorder="1" applyAlignment="1">
      <alignment horizontal="right" vertical="center" wrapText="1"/>
    </xf>
    <xf numFmtId="9" fontId="40" fillId="0" borderId="5" xfId="2" applyFont="1" applyBorder="1"/>
    <xf numFmtId="1" fontId="17" fillId="7" borderId="0" xfId="0" applyNumberFormat="1" applyFont="1" applyFill="1" applyAlignment="1">
      <alignment horizontal="right" vertical="center" wrapText="1"/>
    </xf>
    <xf numFmtId="3" fontId="7" fillId="2" borderId="20" xfId="0" applyNumberFormat="1" applyFont="1" applyFill="1" applyBorder="1" applyAlignment="1">
      <alignment horizontal="right" vertical="center" wrapText="1"/>
    </xf>
    <xf numFmtId="0" fontId="50" fillId="12" borderId="5" xfId="0" applyFont="1" applyFill="1" applyBorder="1" applyAlignment="1">
      <alignment horizontal="right" vertical="center" wrapText="1"/>
    </xf>
    <xf numFmtId="0" fontId="51" fillId="12" borderId="0" xfId="0" applyFont="1" applyFill="1" applyAlignment="1">
      <alignment horizontal="right" vertical="center" wrapText="1"/>
    </xf>
    <xf numFmtId="0" fontId="52" fillId="11" borderId="22" xfId="0" applyFont="1" applyFill="1" applyBorder="1" applyAlignment="1">
      <alignment horizontal="right" vertical="center" wrapText="1"/>
    </xf>
    <xf numFmtId="0" fontId="21" fillId="3" borderId="5" xfId="0" applyFont="1" applyFill="1" applyBorder="1" applyAlignment="1">
      <alignment horizontal="right"/>
    </xf>
    <xf numFmtId="0" fontId="7" fillId="3" borderId="0" xfId="0" applyFont="1" applyFill="1" applyAlignment="1">
      <alignment wrapText="1"/>
    </xf>
    <xf numFmtId="9" fontId="7" fillId="0" borderId="0" xfId="2" applyFont="1" applyFill="1" applyBorder="1" applyAlignment="1">
      <alignment vertical="center"/>
    </xf>
    <xf numFmtId="170" fontId="7" fillId="0" borderId="0" xfId="5" applyNumberFormat="1" applyFont="1" applyFill="1" applyBorder="1" applyAlignment="1">
      <alignment vertical="center"/>
    </xf>
    <xf numFmtId="9" fontId="7" fillId="6" borderId="25" xfId="2" applyFont="1" applyFill="1" applyBorder="1" applyAlignment="1">
      <alignment vertical="center"/>
    </xf>
    <xf numFmtId="170" fontId="7" fillId="6" borderId="26" xfId="5" applyNumberFormat="1" applyFont="1" applyFill="1" applyBorder="1" applyAlignment="1">
      <alignment vertical="center"/>
    </xf>
    <xf numFmtId="0" fontId="7" fillId="6" borderId="0" xfId="0" applyFont="1" applyFill="1" applyAlignment="1">
      <alignment vertical="center"/>
    </xf>
    <xf numFmtId="0" fontId="7" fillId="6" borderId="4" xfId="0" applyFont="1" applyFill="1" applyBorder="1" applyAlignment="1">
      <alignment vertical="center"/>
    </xf>
    <xf numFmtId="9" fontId="7" fillId="0" borderId="27" xfId="2" applyFont="1" applyBorder="1" applyAlignment="1">
      <alignment vertical="center"/>
    </xf>
    <xf numFmtId="170" fontId="7" fillId="0" borderId="16" xfId="5" applyNumberFormat="1" applyFont="1" applyBorder="1" applyAlignment="1">
      <alignment vertical="center"/>
    </xf>
    <xf numFmtId="9" fontId="7" fillId="6" borderId="27" xfId="2" applyFont="1" applyFill="1" applyBorder="1" applyAlignment="1">
      <alignment vertical="center"/>
    </xf>
    <xf numFmtId="170" fontId="7" fillId="6" borderId="16" xfId="5" applyNumberFormat="1" applyFont="1" applyFill="1" applyBorder="1" applyAlignment="1">
      <alignment vertical="center"/>
    </xf>
    <xf numFmtId="0" fontId="23" fillId="4" borderId="28" xfId="0" applyFont="1" applyFill="1" applyBorder="1" applyAlignment="1">
      <alignment vertical="center" wrapText="1"/>
    </xf>
    <xf numFmtId="0" fontId="23" fillId="4" borderId="29" xfId="0" applyFont="1" applyFill="1" applyBorder="1" applyAlignment="1">
      <alignment vertical="center" wrapText="1"/>
    </xf>
    <xf numFmtId="0" fontId="23" fillId="4" borderId="0" xfId="0" applyFont="1" applyFill="1" applyAlignment="1">
      <alignment vertical="center"/>
    </xf>
    <xf numFmtId="0" fontId="23" fillId="4" borderId="4" xfId="0" applyFont="1" applyFill="1" applyBorder="1" applyAlignment="1">
      <alignment vertical="center"/>
    </xf>
    <xf numFmtId="0" fontId="53" fillId="0" borderId="0" xfId="0" applyFont="1" applyAlignment="1">
      <alignment vertical="center"/>
    </xf>
    <xf numFmtId="0" fontId="36" fillId="0" borderId="0" xfId="0" applyFont="1" applyAlignment="1">
      <alignment vertical="center"/>
    </xf>
    <xf numFmtId="169" fontId="54" fillId="2" borderId="5" xfId="2" applyNumberFormat="1" applyFont="1" applyFill="1" applyBorder="1"/>
    <xf numFmtId="9" fontId="28" fillId="2" borderId="0" xfId="2" applyFont="1" applyFill="1" applyBorder="1" applyAlignment="1">
      <alignment vertical="center"/>
    </xf>
    <xf numFmtId="166" fontId="7" fillId="13" borderId="0" xfId="4" applyNumberFormat="1" applyFont="1" applyFill="1" applyBorder="1" applyAlignment="1">
      <alignment horizontal="right" vertical="center" wrapText="1"/>
    </xf>
    <xf numFmtId="171" fontId="7" fillId="13" borderId="17" xfId="5" applyNumberFormat="1" applyFont="1" applyFill="1" applyBorder="1" applyAlignment="1">
      <alignment horizontal="right" vertical="center" wrapText="1"/>
    </xf>
    <xf numFmtId="0" fontId="7" fillId="13" borderId="0" xfId="0" applyFont="1" applyFill="1" applyAlignment="1">
      <alignment vertical="center" wrapText="1"/>
    </xf>
    <xf numFmtId="0" fontId="7" fillId="13" borderId="4" xfId="0" applyFont="1" applyFill="1" applyBorder="1" applyAlignment="1">
      <alignment vertical="center"/>
    </xf>
    <xf numFmtId="166" fontId="7" fillId="8" borderId="0" xfId="4" applyNumberFormat="1" applyFont="1" applyFill="1" applyBorder="1" applyAlignment="1">
      <alignment horizontal="right" vertical="center" wrapText="1"/>
    </xf>
    <xf numFmtId="166" fontId="7" fillId="8" borderId="17" xfId="4" applyNumberFormat="1" applyFont="1" applyFill="1" applyBorder="1" applyAlignment="1">
      <alignment horizontal="right" vertical="center" wrapText="1"/>
    </xf>
    <xf numFmtId="0" fontId="7" fillId="6" borderId="4" xfId="0" applyFont="1" applyFill="1" applyBorder="1" applyAlignment="1">
      <alignment horizontal="left" vertical="center" wrapText="1" indent="2"/>
    </xf>
    <xf numFmtId="0" fontId="7" fillId="13" borderId="0" xfId="0" applyFont="1" applyFill="1" applyAlignment="1">
      <alignment horizontal="left" vertical="center" wrapText="1" indent="2"/>
    </xf>
    <xf numFmtId="166" fontId="7" fillId="2" borderId="17" xfId="4" applyNumberFormat="1" applyFont="1" applyFill="1" applyBorder="1" applyAlignment="1">
      <alignment horizontal="right" vertical="center" wrapText="1"/>
    </xf>
    <xf numFmtId="37" fontId="7" fillId="6" borderId="0" xfId="0" applyNumberFormat="1" applyFont="1" applyFill="1" applyAlignment="1">
      <alignment horizontal="right" vertical="center" wrapText="1"/>
    </xf>
    <xf numFmtId="37" fontId="7" fillId="6" borderId="17" xfId="4" applyNumberFormat="1" applyFont="1" applyFill="1" applyBorder="1" applyAlignment="1">
      <alignment horizontal="right" vertical="center" wrapText="1"/>
    </xf>
    <xf numFmtId="0" fontId="33" fillId="2" borderId="4" xfId="0" applyFont="1" applyFill="1" applyBorder="1" applyAlignment="1">
      <alignment vertical="center" wrapText="1"/>
    </xf>
    <xf numFmtId="172" fontId="0" fillId="0" borderId="0" xfId="0" applyNumberFormat="1"/>
    <xf numFmtId="173" fontId="0" fillId="2" borderId="0" xfId="0" applyNumberFormat="1" applyFill="1"/>
    <xf numFmtId="9" fontId="24" fillId="8" borderId="5" xfId="2" applyFont="1" applyFill="1" applyBorder="1" applyAlignment="1">
      <alignment horizontal="right" vertical="center" wrapText="1"/>
    </xf>
    <xf numFmtId="0" fontId="24" fillId="8" borderId="20" xfId="0" applyFont="1" applyFill="1" applyBorder="1" applyAlignment="1">
      <alignment horizontal="right" vertical="center" wrapText="1"/>
    </xf>
    <xf numFmtId="0" fontId="31" fillId="8" borderId="0" xfId="0" applyFont="1" applyFill="1" applyAlignment="1">
      <alignment vertical="center" wrapText="1"/>
    </xf>
    <xf numFmtId="0" fontId="31" fillId="8" borderId="4" xfId="0" applyFont="1" applyFill="1" applyBorder="1" applyAlignment="1">
      <alignment vertical="center" wrapText="1"/>
    </xf>
    <xf numFmtId="9" fontId="56" fillId="8" borderId="5" xfId="2" applyFont="1" applyFill="1" applyBorder="1" applyAlignment="1">
      <alignment horizontal="right" vertical="center" wrapText="1"/>
    </xf>
    <xf numFmtId="0" fontId="56" fillId="8" borderId="0" xfId="0" applyFont="1" applyFill="1" applyAlignment="1">
      <alignment horizontal="right" vertical="center" wrapText="1"/>
    </xf>
    <xf numFmtId="0" fontId="57" fillId="8" borderId="20" xfId="0" applyFont="1" applyFill="1" applyBorder="1" applyAlignment="1">
      <alignment horizontal="right" vertical="center" wrapText="1"/>
    </xf>
    <xf numFmtId="0" fontId="6" fillId="8" borderId="0" xfId="0" applyFont="1" applyFill="1" applyAlignment="1">
      <alignment vertical="center" wrapText="1"/>
    </xf>
    <xf numFmtId="0" fontId="6" fillId="8" borderId="4" xfId="0" applyFont="1" applyFill="1" applyBorder="1" applyAlignment="1">
      <alignment vertical="center" wrapText="1"/>
    </xf>
    <xf numFmtId="165" fontId="7" fillId="6" borderId="0" xfId="4" applyNumberFormat="1" applyFont="1" applyFill="1" applyBorder="1" applyAlignment="1">
      <alignment horizontal="right" vertical="center" wrapText="1"/>
    </xf>
    <xf numFmtId="165" fontId="7" fillId="6" borderId="20" xfId="4" applyNumberFormat="1" applyFont="1" applyFill="1" applyBorder="1" applyAlignment="1">
      <alignment horizontal="right" vertical="center" wrapText="1"/>
    </xf>
    <xf numFmtId="166" fontId="0" fillId="0" borderId="0" xfId="0" applyNumberFormat="1"/>
    <xf numFmtId="9" fontId="8" fillId="8" borderId="5" xfId="2" applyFont="1" applyFill="1" applyBorder="1" applyAlignment="1">
      <alignment horizontal="right" vertical="center" wrapText="1"/>
    </xf>
    <xf numFmtId="166" fontId="8" fillId="8" borderId="0" xfId="4" applyNumberFormat="1" applyFont="1" applyFill="1" applyBorder="1" applyAlignment="1">
      <alignment horizontal="right" vertical="center" wrapText="1"/>
    </xf>
    <xf numFmtId="166" fontId="8" fillId="8" borderId="20" xfId="4" applyNumberFormat="1" applyFont="1" applyFill="1" applyBorder="1" applyAlignment="1">
      <alignment horizontal="right" vertical="center" wrapText="1"/>
    </xf>
    <xf numFmtId="0" fontId="7" fillId="6" borderId="0" xfId="0" applyFont="1" applyFill="1" applyAlignment="1">
      <alignment horizontal="right" vertical="center" wrapText="1"/>
    </xf>
    <xf numFmtId="169" fontId="0" fillId="0" borderId="0" xfId="2" applyNumberFormat="1" applyFont="1"/>
    <xf numFmtId="0" fontId="23" fillId="8" borderId="20" xfId="0" applyFont="1" applyFill="1" applyBorder="1" applyAlignment="1">
      <alignment horizontal="right" vertical="center" wrapText="1"/>
    </xf>
    <xf numFmtId="0" fontId="32" fillId="4" borderId="0" xfId="0" applyFont="1" applyFill="1" applyAlignment="1">
      <alignment horizontal="right" vertical="center" wrapText="1"/>
    </xf>
    <xf numFmtId="0" fontId="58" fillId="2" borderId="0" xfId="0" applyFont="1" applyFill="1" applyAlignment="1">
      <alignment vertical="center" wrapText="1"/>
    </xf>
    <xf numFmtId="0" fontId="58" fillId="2" borderId="4" xfId="0" applyFont="1" applyFill="1" applyBorder="1" applyAlignment="1">
      <alignment vertical="center" wrapText="1"/>
    </xf>
    <xf numFmtId="0" fontId="21" fillId="3" borderId="0" xfId="0" applyFont="1" applyFill="1" applyAlignment="1">
      <alignment wrapText="1"/>
    </xf>
    <xf numFmtId="0" fontId="39" fillId="3" borderId="0" xfId="0" applyFont="1" applyFill="1" applyAlignment="1">
      <alignment vertical="center"/>
    </xf>
    <xf numFmtId="0" fontId="59" fillId="0" borderId="0" xfId="0" applyFont="1" applyAlignment="1">
      <alignment vertical="center"/>
    </xf>
    <xf numFmtId="0" fontId="0" fillId="0" borderId="4" xfId="0" applyBorder="1"/>
    <xf numFmtId="10" fontId="7" fillId="0" borderId="0" xfId="0" applyNumberFormat="1" applyFont="1" applyAlignment="1">
      <alignment vertical="center"/>
    </xf>
    <xf numFmtId="169" fontId="7" fillId="0" borderId="0" xfId="2" applyNumberFormat="1" applyFont="1" applyFill="1" applyBorder="1" applyAlignment="1">
      <alignment horizontal="right" vertical="center" wrapText="1"/>
    </xf>
    <xf numFmtId="3" fontId="7" fillId="6" borderId="4" xfId="0" applyNumberFormat="1" applyFont="1" applyFill="1" applyBorder="1" applyAlignment="1">
      <alignment horizontal="right" vertical="center" wrapText="1"/>
    </xf>
    <xf numFmtId="169" fontId="0" fillId="0" borderId="0" xfId="0" applyNumberFormat="1"/>
    <xf numFmtId="172" fontId="0" fillId="2" borderId="0" xfId="0" applyNumberFormat="1" applyFill="1"/>
    <xf numFmtId="9" fontId="0" fillId="2" borderId="0" xfId="2" applyFont="1" applyFill="1"/>
    <xf numFmtId="174" fontId="0" fillId="2" borderId="0" xfId="0" applyNumberFormat="1" applyFill="1"/>
    <xf numFmtId="0" fontId="52" fillId="11" borderId="24" xfId="0" applyFont="1" applyFill="1" applyBorder="1" applyAlignment="1">
      <alignment horizontal="right" vertical="center" wrapText="1"/>
    </xf>
    <xf numFmtId="0" fontId="33" fillId="2" borderId="4" xfId="0" applyFont="1" applyFill="1" applyBorder="1" applyAlignment="1">
      <alignment vertical="center"/>
    </xf>
    <xf numFmtId="3" fontId="60" fillId="2" borderId="0" xfId="0" applyNumberFormat="1" applyFont="1" applyFill="1" applyAlignment="1">
      <alignment vertical="center" wrapText="1"/>
    </xf>
    <xf numFmtId="0" fontId="28" fillId="0" borderId="0" xfId="0" applyFont="1"/>
    <xf numFmtId="0" fontId="61" fillId="2" borderId="5" xfId="0" applyFont="1" applyFill="1" applyBorder="1"/>
    <xf numFmtId="0" fontId="61" fillId="2" borderId="0" xfId="0" applyFont="1" applyFill="1"/>
    <xf numFmtId="0" fontId="61" fillId="0" borderId="0" xfId="0" applyFont="1"/>
    <xf numFmtId="0" fontId="62" fillId="2" borderId="0" xfId="0" applyFont="1" applyFill="1"/>
    <xf numFmtId="0" fontId="62" fillId="2" borderId="4" xfId="0" applyFont="1" applyFill="1" applyBorder="1"/>
    <xf numFmtId="0" fontId="0" fillId="0" borderId="0" xfId="0" applyAlignment="1">
      <alignment horizontal="center"/>
    </xf>
    <xf numFmtId="0" fontId="0" fillId="0" borderId="32" xfId="0" applyBorder="1"/>
    <xf numFmtId="0" fontId="0" fillId="0" borderId="32" xfId="0" applyBorder="1" applyAlignment="1">
      <alignment horizontal="center"/>
    </xf>
    <xf numFmtId="0" fontId="0" fillId="0" borderId="33" xfId="0" applyBorder="1"/>
    <xf numFmtId="0" fontId="0" fillId="3" borderId="34" xfId="0" applyFill="1" applyBorder="1"/>
    <xf numFmtId="0" fontId="64" fillId="3" borderId="35" xfId="0" applyFont="1" applyFill="1" applyBorder="1" applyAlignment="1">
      <alignment vertical="top"/>
    </xf>
    <xf numFmtId="0" fontId="64" fillId="14" borderId="35" xfId="0" applyFont="1" applyFill="1" applyBorder="1"/>
    <xf numFmtId="0" fontId="66" fillId="14" borderId="35" xfId="0" applyFont="1" applyFill="1" applyBorder="1" applyAlignment="1">
      <alignment wrapText="1"/>
    </xf>
    <xf numFmtId="0" fontId="8" fillId="9" borderId="35" xfId="0" applyFont="1" applyFill="1" applyBorder="1" applyAlignment="1">
      <alignment wrapText="1"/>
    </xf>
    <xf numFmtId="0" fontId="8" fillId="14" borderId="35" xfId="0" applyFont="1" applyFill="1" applyBorder="1" applyAlignment="1">
      <alignment wrapText="1"/>
    </xf>
    <xf numFmtId="9" fontId="17" fillId="10" borderId="0" xfId="2" applyFont="1" applyFill="1" applyBorder="1" applyAlignment="1">
      <alignment horizontal="right" wrapText="1"/>
    </xf>
    <xf numFmtId="0" fontId="17" fillId="9" borderId="35" xfId="0" applyFont="1" applyFill="1" applyBorder="1" applyAlignment="1">
      <alignment wrapText="1"/>
    </xf>
    <xf numFmtId="0" fontId="52" fillId="15" borderId="38" xfId="0" applyFont="1" applyFill="1" applyBorder="1" applyAlignment="1">
      <alignment horizontal="right" wrapText="1"/>
    </xf>
    <xf numFmtId="0" fontId="69" fillId="14" borderId="35" xfId="0" applyFont="1" applyFill="1" applyBorder="1" applyAlignment="1">
      <alignment wrapText="1"/>
    </xf>
    <xf numFmtId="0" fontId="70" fillId="14" borderId="35" xfId="0" applyFont="1" applyFill="1" applyBorder="1"/>
    <xf numFmtId="0" fontId="72" fillId="14" borderId="35" xfId="0" applyFont="1" applyFill="1" applyBorder="1"/>
    <xf numFmtId="0" fontId="63" fillId="3" borderId="35" xfId="0" applyFont="1" applyFill="1" applyBorder="1" applyAlignment="1">
      <alignment horizontal="left" vertical="top" wrapText="1"/>
    </xf>
    <xf numFmtId="0" fontId="63" fillId="3" borderId="35" xfId="0" applyFont="1" applyFill="1" applyBorder="1"/>
    <xf numFmtId="0" fontId="64" fillId="3" borderId="35" xfId="0" applyFont="1" applyFill="1" applyBorder="1"/>
    <xf numFmtId="9" fontId="17" fillId="3" borderId="0" xfId="2" applyFont="1" applyFill="1" applyBorder="1" applyAlignment="1">
      <alignment horizontal="right" wrapText="1"/>
    </xf>
    <xf numFmtId="9" fontId="17" fillId="9" borderId="0" xfId="2" applyFont="1" applyFill="1" applyBorder="1" applyAlignment="1">
      <alignment horizontal="right" wrapText="1"/>
    </xf>
    <xf numFmtId="0" fontId="75" fillId="14" borderId="35" xfId="0" applyFont="1" applyFill="1" applyBorder="1"/>
    <xf numFmtId="167" fontId="68" fillId="16" borderId="36" xfId="0" applyNumberFormat="1" applyFont="1" applyFill="1" applyBorder="1" applyAlignment="1">
      <alignment horizontal="right" vertical="top" wrapText="1"/>
    </xf>
    <xf numFmtId="0" fontId="0" fillId="3" borderId="35" xfId="0" applyFill="1" applyBorder="1"/>
    <xf numFmtId="0" fontId="83" fillId="3" borderId="35" xfId="0" applyFont="1" applyFill="1" applyBorder="1" applyAlignment="1">
      <alignment vertical="top" wrapText="1"/>
    </xf>
    <xf numFmtId="175" fontId="8" fillId="10" borderId="0" xfId="2" applyNumberFormat="1" applyFont="1" applyFill="1" applyBorder="1" applyAlignment="1">
      <alignment horizontal="right" vertical="top" wrapText="1"/>
    </xf>
    <xf numFmtId="2" fontId="8" fillId="10" borderId="0" xfId="2" applyNumberFormat="1" applyFont="1" applyFill="1" applyBorder="1" applyAlignment="1">
      <alignment horizontal="right" vertical="top" wrapText="1"/>
    </xf>
    <xf numFmtId="175" fontId="8" fillId="16" borderId="0" xfId="2" applyNumberFormat="1" applyFont="1" applyFill="1" applyBorder="1" applyAlignment="1">
      <alignment horizontal="right" vertical="top" wrapText="1"/>
    </xf>
    <xf numFmtId="2" fontId="8" fillId="16" borderId="0" xfId="2" applyNumberFormat="1" applyFont="1" applyFill="1" applyBorder="1" applyAlignment="1">
      <alignment horizontal="right" vertical="top" wrapText="1"/>
    </xf>
    <xf numFmtId="9" fontId="67" fillId="16" borderId="0" xfId="2" applyFont="1" applyFill="1" applyBorder="1" applyAlignment="1">
      <alignment horizontal="right" vertical="top" wrapText="1"/>
    </xf>
    <xf numFmtId="9" fontId="8" fillId="16" borderId="0" xfId="2" applyFont="1" applyFill="1" applyBorder="1" applyAlignment="1">
      <alignment horizontal="right" vertical="top" wrapText="1"/>
    </xf>
    <xf numFmtId="0" fontId="63" fillId="3" borderId="34" xfId="0" applyFont="1" applyFill="1" applyBorder="1"/>
    <xf numFmtId="169" fontId="85" fillId="17" borderId="39" xfId="2" applyNumberFormat="1" applyFont="1" applyFill="1" applyBorder="1" applyAlignment="1">
      <alignment horizontal="right" vertical="top"/>
    </xf>
    <xf numFmtId="3" fontId="85" fillId="17" borderId="39" xfId="6" applyNumberFormat="1" applyFont="1" applyFill="1" applyBorder="1" applyAlignment="1">
      <alignment horizontal="right" vertical="top"/>
    </xf>
    <xf numFmtId="169" fontId="85" fillId="17" borderId="40" xfId="2" applyNumberFormat="1" applyFont="1" applyFill="1" applyBorder="1" applyAlignment="1">
      <alignment horizontal="right" vertical="top"/>
    </xf>
    <xf numFmtId="3" fontId="85" fillId="17" borderId="41" xfId="6" applyNumberFormat="1" applyFont="1" applyFill="1" applyBorder="1" applyAlignment="1">
      <alignment horizontal="right" vertical="top"/>
    </xf>
    <xf numFmtId="169" fontId="8" fillId="10" borderId="0" xfId="7" applyNumberFormat="1" applyFont="1" applyFill="1" applyBorder="1" applyAlignment="1">
      <alignment vertical="top"/>
    </xf>
    <xf numFmtId="169" fontId="8" fillId="10" borderId="42" xfId="7" applyNumberFormat="1" applyFont="1" applyFill="1" applyBorder="1" applyAlignment="1">
      <alignment vertical="top"/>
    </xf>
    <xf numFmtId="3" fontId="8" fillId="10" borderId="43" xfId="6" applyNumberFormat="1" applyFont="1" applyFill="1" applyBorder="1" applyAlignment="1">
      <alignment horizontal="right" vertical="top"/>
    </xf>
    <xf numFmtId="9" fontId="8" fillId="10" borderId="0" xfId="7" applyFont="1" applyFill="1" applyBorder="1" applyAlignment="1">
      <alignment vertical="top"/>
    </xf>
    <xf numFmtId="9" fontId="8" fillId="10" borderId="42" xfId="7" applyFont="1" applyFill="1" applyBorder="1" applyAlignment="1">
      <alignment vertical="top"/>
    </xf>
    <xf numFmtId="0" fontId="87" fillId="17" borderId="42" xfId="6" applyFont="1" applyFill="1" applyBorder="1" applyAlignment="1">
      <alignment vertical="top"/>
    </xf>
    <xf numFmtId="0" fontId="87" fillId="17" borderId="43" xfId="6" applyFont="1" applyFill="1" applyBorder="1" applyAlignment="1">
      <alignment vertical="top"/>
    </xf>
    <xf numFmtId="0" fontId="59" fillId="17" borderId="35" xfId="6" applyFont="1" applyFill="1" applyBorder="1" applyAlignment="1">
      <alignment vertical="top"/>
    </xf>
    <xf numFmtId="0" fontId="83" fillId="3" borderId="35" xfId="0" applyFont="1" applyFill="1" applyBorder="1"/>
    <xf numFmtId="166" fontId="63" fillId="10" borderId="0" xfId="1" applyNumberFormat="1" applyFont="1" applyFill="1" applyBorder="1"/>
    <xf numFmtId="167" fontId="63" fillId="10" borderId="40" xfId="0" applyNumberFormat="1" applyFont="1" applyFill="1" applyBorder="1"/>
    <xf numFmtId="166" fontId="63" fillId="10" borderId="41" xfId="1" applyNumberFormat="1" applyFont="1" applyFill="1" applyBorder="1"/>
    <xf numFmtId="166" fontId="63" fillId="16" borderId="0" xfId="1" applyNumberFormat="1" applyFont="1" applyFill="1" applyBorder="1"/>
    <xf numFmtId="167" fontId="63" fillId="16" borderId="42" xfId="0" applyNumberFormat="1" applyFont="1" applyFill="1" applyBorder="1"/>
    <xf numFmtId="166" fontId="63" fillId="16" borderId="43" xfId="1" applyNumberFormat="1" applyFont="1" applyFill="1" applyBorder="1"/>
    <xf numFmtId="0" fontId="63" fillId="22" borderId="35" xfId="0" applyFont="1" applyFill="1" applyBorder="1"/>
    <xf numFmtId="166" fontId="17" fillId="10" borderId="0" xfId="1" applyNumberFormat="1" applyFont="1" applyFill="1" applyBorder="1" applyAlignment="1">
      <alignment wrapText="1"/>
    </xf>
    <xf numFmtId="167" fontId="17" fillId="10" borderId="42" xfId="0" applyNumberFormat="1" applyFont="1" applyFill="1" applyBorder="1" applyAlignment="1">
      <alignment wrapText="1"/>
    </xf>
    <xf numFmtId="166" fontId="17" fillId="10" borderId="43" xfId="1" applyNumberFormat="1" applyFont="1" applyFill="1" applyBorder="1" applyAlignment="1">
      <alignment wrapText="1"/>
    </xf>
    <xf numFmtId="0" fontId="17" fillId="10" borderId="35" xfId="0" applyFont="1" applyFill="1" applyBorder="1" applyAlignment="1">
      <alignment wrapText="1"/>
    </xf>
    <xf numFmtId="166" fontId="17" fillId="16" borderId="0" xfId="1" applyNumberFormat="1" applyFont="1" applyFill="1" applyBorder="1" applyAlignment="1">
      <alignment wrapText="1"/>
    </xf>
    <xf numFmtId="167" fontId="17" fillId="16" borderId="42" xfId="0" applyNumberFormat="1" applyFont="1" applyFill="1" applyBorder="1" applyAlignment="1">
      <alignment wrapText="1"/>
    </xf>
    <xf numFmtId="166" fontId="17" fillId="16" borderId="43" xfId="1" applyNumberFormat="1" applyFont="1" applyFill="1" applyBorder="1" applyAlignment="1">
      <alignment wrapText="1"/>
    </xf>
    <xf numFmtId="0" fontId="17" fillId="23" borderId="35" xfId="0" applyFont="1" applyFill="1" applyBorder="1" applyAlignment="1">
      <alignment wrapText="1"/>
    </xf>
    <xf numFmtId="0" fontId="17" fillId="10" borderId="43" xfId="0" applyFont="1" applyFill="1" applyBorder="1" applyAlignment="1">
      <alignment wrapText="1"/>
    </xf>
    <xf numFmtId="0" fontId="17" fillId="16" borderId="43" xfId="0" applyFont="1" applyFill="1" applyBorder="1" applyAlignment="1">
      <alignment wrapText="1"/>
    </xf>
    <xf numFmtId="0" fontId="8" fillId="23" borderId="35" xfId="0" applyFont="1" applyFill="1" applyBorder="1" applyAlignment="1">
      <alignment wrapText="1"/>
    </xf>
    <xf numFmtId="0" fontId="57" fillId="18" borderId="34" xfId="0" applyFont="1" applyFill="1" applyBorder="1" applyAlignment="1">
      <alignment horizontal="center" wrapText="1"/>
    </xf>
    <xf numFmtId="0" fontId="0" fillId="0" borderId="35" xfId="0" applyBorder="1"/>
    <xf numFmtId="0" fontId="93" fillId="20" borderId="35" xfId="0" applyFont="1" applyFill="1" applyBorder="1"/>
    <xf numFmtId="169" fontId="63" fillId="0" borderId="36" xfId="2" applyNumberFormat="1" applyFont="1" applyFill="1" applyBorder="1"/>
    <xf numFmtId="169" fontId="17" fillId="9" borderId="37" xfId="2" applyNumberFormat="1" applyFont="1" applyFill="1" applyBorder="1" applyAlignment="1">
      <alignment wrapText="1"/>
    </xf>
    <xf numFmtId="0" fontId="94" fillId="3" borderId="35" xfId="0" applyFont="1" applyFill="1" applyBorder="1"/>
    <xf numFmtId="0" fontId="95" fillId="3" borderId="35" xfId="0" applyFont="1" applyFill="1" applyBorder="1"/>
    <xf numFmtId="0" fontId="83" fillId="10" borderId="34" xfId="0" applyFont="1" applyFill="1" applyBorder="1"/>
    <xf numFmtId="0" fontId="83" fillId="10" borderId="35" xfId="0" applyFont="1" applyFill="1" applyBorder="1"/>
    <xf numFmtId="0" fontId="83" fillId="14" borderId="34" xfId="0" applyFont="1" applyFill="1" applyBorder="1"/>
    <xf numFmtId="0" fontId="17" fillId="0" borderId="36" xfId="0" applyFont="1" applyBorder="1" applyAlignment="1">
      <alignment wrapText="1"/>
    </xf>
    <xf numFmtId="0" fontId="95" fillId="3" borderId="35" xfId="0" applyFont="1" applyFill="1" applyBorder="1" applyAlignment="1">
      <alignment vertical="top" wrapText="1"/>
    </xf>
    <xf numFmtId="0" fontId="64" fillId="3" borderId="34" xfId="0" applyFont="1" applyFill="1" applyBorder="1" applyAlignment="1">
      <alignment vertical="top"/>
    </xf>
    <xf numFmtId="0" fontId="17" fillId="14" borderId="34" xfId="0" applyFont="1" applyFill="1" applyBorder="1"/>
    <xf numFmtId="0" fontId="17" fillId="14" borderId="35" xfId="0" applyFont="1" applyFill="1" applyBorder="1"/>
    <xf numFmtId="0" fontId="65" fillId="14" borderId="34" xfId="0" applyFont="1" applyFill="1" applyBorder="1"/>
    <xf numFmtId="10" fontId="17" fillId="9" borderId="0" xfId="2" applyNumberFormat="1" applyFont="1" applyFill="1" applyBorder="1" applyAlignment="1">
      <alignment wrapText="1"/>
    </xf>
    <xf numFmtId="10" fontId="17" fillId="9" borderId="36" xfId="2" applyNumberFormat="1" applyFont="1" applyFill="1" applyBorder="1" applyAlignment="1">
      <alignment wrapText="1"/>
    </xf>
    <xf numFmtId="0" fontId="65" fillId="14" borderId="35" xfId="0" applyFont="1" applyFill="1" applyBorder="1"/>
    <xf numFmtId="0" fontId="65" fillId="14" borderId="34" xfId="0" applyFont="1" applyFill="1" applyBorder="1" applyAlignment="1">
      <alignment wrapText="1"/>
    </xf>
    <xf numFmtId="0" fontId="83" fillId="14" borderId="35" xfId="0" applyFont="1" applyFill="1" applyBorder="1"/>
    <xf numFmtId="0" fontId="79" fillId="14" borderId="34" xfId="0" applyFont="1" applyFill="1" applyBorder="1"/>
    <xf numFmtId="0" fontId="64" fillId="14" borderId="35" xfId="0" applyFont="1" applyFill="1" applyBorder="1" applyAlignment="1">
      <alignment vertical="top"/>
    </xf>
    <xf numFmtId="0" fontId="65" fillId="10" borderId="34" xfId="0" applyFont="1" applyFill="1" applyBorder="1"/>
    <xf numFmtId="0" fontId="99" fillId="10" borderId="35" xfId="0" applyFont="1" applyFill="1" applyBorder="1" applyAlignment="1">
      <alignment wrapText="1"/>
    </xf>
    <xf numFmtId="0" fontId="8" fillId="9" borderId="36" xfId="0" applyFont="1" applyFill="1" applyBorder="1" applyAlignment="1">
      <alignment wrapText="1"/>
    </xf>
    <xf numFmtId="0" fontId="8" fillId="0" borderId="37" xfId="0" applyFont="1" applyBorder="1" applyAlignment="1">
      <alignment wrapText="1"/>
    </xf>
    <xf numFmtId="0" fontId="7" fillId="24" borderId="37" xfId="0" applyFont="1" applyFill="1" applyBorder="1" applyAlignment="1">
      <alignment wrapText="1"/>
    </xf>
    <xf numFmtId="0" fontId="8" fillId="24" borderId="35" xfId="0" applyFont="1" applyFill="1" applyBorder="1" applyAlignment="1">
      <alignment wrapText="1"/>
    </xf>
    <xf numFmtId="166" fontId="17" fillId="9" borderId="0" xfId="1" applyNumberFormat="1" applyFont="1" applyFill="1" applyBorder="1" applyAlignment="1">
      <alignment wrapText="1"/>
    </xf>
    <xf numFmtId="166" fontId="17" fillId="9" borderId="37" xfId="1" applyNumberFormat="1" applyFont="1" applyFill="1" applyBorder="1" applyAlignment="1">
      <alignment wrapText="1"/>
    </xf>
    <xf numFmtId="166" fontId="17" fillId="0" borderId="0" xfId="1" applyNumberFormat="1" applyFont="1" applyFill="1" applyBorder="1" applyAlignment="1">
      <alignment wrapText="1"/>
    </xf>
    <xf numFmtId="166" fontId="17" fillId="0" borderId="37" xfId="1" applyNumberFormat="1" applyFont="1" applyFill="1" applyBorder="1" applyAlignment="1">
      <alignment wrapText="1"/>
    </xf>
    <xf numFmtId="0" fontId="17" fillId="0" borderId="0" xfId="1" applyNumberFormat="1" applyFont="1" applyFill="1" applyBorder="1" applyAlignment="1">
      <alignment wrapText="1"/>
    </xf>
    <xf numFmtId="0" fontId="17" fillId="0" borderId="37" xfId="1" applyNumberFormat="1" applyFont="1" applyFill="1" applyBorder="1" applyAlignment="1">
      <alignment wrapText="1"/>
    </xf>
    <xf numFmtId="0" fontId="98" fillId="14" borderId="35" xfId="0" applyFont="1" applyFill="1" applyBorder="1"/>
    <xf numFmtId="0" fontId="98" fillId="14" borderId="34" xfId="0" applyFont="1" applyFill="1" applyBorder="1"/>
    <xf numFmtId="169" fontId="17" fillId="9" borderId="0" xfId="2" applyNumberFormat="1" applyFont="1" applyFill="1" applyBorder="1" applyAlignment="1">
      <alignment wrapText="1"/>
    </xf>
    <xf numFmtId="169" fontId="17" fillId="9" borderId="36" xfId="2" applyNumberFormat="1" applyFont="1" applyFill="1" applyBorder="1" applyAlignment="1">
      <alignment wrapText="1"/>
    </xf>
    <xf numFmtId="0" fontId="17" fillId="14" borderId="35" xfId="0" applyFont="1" applyFill="1" applyBorder="1" applyAlignment="1">
      <alignment wrapText="1"/>
    </xf>
    <xf numFmtId="0" fontId="71" fillId="14" borderId="35" xfId="0" applyFont="1" applyFill="1" applyBorder="1"/>
    <xf numFmtId="0" fontId="101" fillId="14" borderId="35" xfId="0" applyFont="1" applyFill="1" applyBorder="1"/>
    <xf numFmtId="166" fontId="8" fillId="10" borderId="0" xfId="1" applyNumberFormat="1" applyFont="1" applyFill="1" applyBorder="1" applyAlignment="1">
      <alignment wrapText="1"/>
    </xf>
    <xf numFmtId="0" fontId="99" fillId="14" borderId="35" xfId="0" applyFont="1" applyFill="1" applyBorder="1" applyAlignment="1">
      <alignment wrapText="1"/>
    </xf>
    <xf numFmtId="166" fontId="8" fillId="9" borderId="0" xfId="1" applyNumberFormat="1" applyFont="1" applyFill="1" applyBorder="1" applyAlignment="1">
      <alignment wrapText="1"/>
    </xf>
    <xf numFmtId="166" fontId="8" fillId="9" borderId="36" xfId="1" applyNumberFormat="1" applyFont="1" applyFill="1" applyBorder="1" applyAlignment="1">
      <alignment wrapText="1"/>
    </xf>
    <xf numFmtId="166" fontId="8" fillId="0" borderId="0" xfId="1" applyNumberFormat="1" applyFont="1" applyFill="1" applyBorder="1" applyAlignment="1">
      <alignment horizontal="center" wrapText="1"/>
    </xf>
    <xf numFmtId="166" fontId="8" fillId="0" borderId="37" xfId="1" applyNumberFormat="1" applyFont="1" applyFill="1" applyBorder="1" applyAlignment="1">
      <alignment wrapText="1"/>
    </xf>
    <xf numFmtId="166" fontId="8" fillId="9" borderId="37" xfId="1" applyNumberFormat="1" applyFont="1" applyFill="1" applyBorder="1" applyAlignment="1">
      <alignment wrapText="1"/>
    </xf>
    <xf numFmtId="166" fontId="8" fillId="0" borderId="0" xfId="1" applyNumberFormat="1" applyFont="1" applyFill="1" applyBorder="1" applyAlignment="1">
      <alignment wrapText="1"/>
    </xf>
    <xf numFmtId="0" fontId="8" fillId="24" borderId="37" xfId="0" applyFont="1" applyFill="1" applyBorder="1" applyAlignment="1">
      <alignment wrapText="1"/>
    </xf>
    <xf numFmtId="0" fontId="98" fillId="14" borderId="35" xfId="0" applyFont="1" applyFill="1" applyBorder="1" applyAlignment="1">
      <alignment wrapText="1"/>
    </xf>
    <xf numFmtId="0" fontId="103" fillId="14" borderId="35" xfId="0" applyFont="1" applyFill="1" applyBorder="1" applyAlignment="1">
      <alignment horizontal="justify"/>
    </xf>
    <xf numFmtId="0" fontId="72" fillId="14" borderId="35" xfId="0" applyFont="1" applyFill="1" applyBorder="1" applyAlignment="1">
      <alignment horizontal="left"/>
    </xf>
    <xf numFmtId="0" fontId="104" fillId="3" borderId="35" xfId="0" applyFont="1" applyFill="1" applyBorder="1"/>
    <xf numFmtId="0" fontId="17" fillId="14" borderId="34" xfId="0" applyFont="1" applyFill="1" applyBorder="1" applyAlignment="1">
      <alignment vertical="center"/>
    </xf>
    <xf numFmtId="1" fontId="17" fillId="9" borderId="36" xfId="0" applyNumberFormat="1" applyFont="1" applyFill="1" applyBorder="1" applyAlignment="1">
      <alignment horizontal="right" wrapText="1"/>
    </xf>
    <xf numFmtId="1" fontId="17" fillId="14" borderId="37" xfId="0" applyNumberFormat="1" applyFont="1" applyFill="1" applyBorder="1" applyAlignment="1">
      <alignment horizontal="right" wrapText="1"/>
    </xf>
    <xf numFmtId="0" fontId="17" fillId="14" borderId="35" xfId="0" applyFont="1" applyFill="1" applyBorder="1" applyAlignment="1">
      <alignment horizontal="left" vertical="top"/>
    </xf>
    <xf numFmtId="0" fontId="64" fillId="14" borderId="35" xfId="0" applyFont="1" applyFill="1" applyBorder="1" applyAlignment="1">
      <alignment horizontal="left"/>
    </xf>
    <xf numFmtId="167" fontId="17" fillId="0" borderId="0" xfId="2" applyNumberFormat="1" applyFont="1" applyFill="1" applyBorder="1" applyAlignment="1">
      <alignment wrapText="1"/>
    </xf>
    <xf numFmtId="167" fontId="17" fillId="0" borderId="0" xfId="2" applyNumberFormat="1" applyFont="1" applyFill="1" applyBorder="1" applyAlignment="1">
      <alignment horizontal="right" wrapText="1"/>
    </xf>
    <xf numFmtId="167" fontId="17" fillId="0" borderId="36" xfId="2" applyNumberFormat="1" applyFont="1" applyFill="1" applyBorder="1" applyAlignment="1">
      <alignment horizontal="right" wrapText="1"/>
    </xf>
    <xf numFmtId="167" fontId="17" fillId="0" borderId="37" xfId="2" applyNumberFormat="1" applyFont="1" applyFill="1" applyBorder="1" applyAlignment="1">
      <alignment horizontal="right" wrapText="1"/>
    </xf>
    <xf numFmtId="167" fontId="17" fillId="9" borderId="37" xfId="0" applyNumberFormat="1" applyFont="1" applyFill="1" applyBorder="1" applyAlignment="1">
      <alignment horizontal="right" wrapText="1"/>
    </xf>
    <xf numFmtId="167" fontId="17" fillId="9" borderId="36" xfId="0" applyNumberFormat="1" applyFont="1" applyFill="1" applyBorder="1" applyAlignment="1">
      <alignment horizontal="right" wrapText="1"/>
    </xf>
    <xf numFmtId="167" fontId="17" fillId="14" borderId="37" xfId="0" applyNumberFormat="1" applyFont="1" applyFill="1" applyBorder="1" applyAlignment="1">
      <alignment horizontal="right" wrapText="1"/>
    </xf>
    <xf numFmtId="0" fontId="0" fillId="0" borderId="0" xfId="0" applyAlignment="1">
      <alignment vertical="top"/>
    </xf>
    <xf numFmtId="0" fontId="0" fillId="3" borderId="34" xfId="0" applyFill="1" applyBorder="1" applyAlignment="1">
      <alignment vertical="top"/>
    </xf>
    <xf numFmtId="0" fontId="0" fillId="3" borderId="0" xfId="0" applyFill="1" applyAlignment="1">
      <alignment vertical="top"/>
    </xf>
    <xf numFmtId="0" fontId="17" fillId="9" borderId="36" xfId="0" applyFont="1" applyFill="1" applyBorder="1" applyAlignment="1">
      <alignment horizontal="right" wrapText="1"/>
    </xf>
    <xf numFmtId="0" fontId="17" fillId="14" borderId="37" xfId="0" applyFont="1" applyFill="1" applyBorder="1" applyAlignment="1">
      <alignment horizontal="right" wrapText="1"/>
    </xf>
    <xf numFmtId="0" fontId="17" fillId="9" borderId="37" xfId="0" applyFont="1" applyFill="1" applyBorder="1" applyAlignment="1">
      <alignment horizontal="right" wrapText="1"/>
    </xf>
    <xf numFmtId="0" fontId="106" fillId="14" borderId="35" xfId="0" applyFont="1" applyFill="1" applyBorder="1"/>
    <xf numFmtId="3" fontId="0" fillId="0" borderId="0" xfId="0" applyNumberFormat="1"/>
    <xf numFmtId="0" fontId="66" fillId="14" borderId="35" xfId="0" applyFont="1" applyFill="1" applyBorder="1"/>
    <xf numFmtId="3" fontId="17" fillId="9" borderId="36" xfId="0" applyNumberFormat="1" applyFont="1" applyFill="1" applyBorder="1" applyAlignment="1">
      <alignment horizontal="right" wrapText="1"/>
    </xf>
    <xf numFmtId="0" fontId="107" fillId="9" borderId="35" xfId="0" applyFont="1" applyFill="1" applyBorder="1" applyAlignment="1">
      <alignment wrapText="1"/>
    </xf>
    <xf numFmtId="0" fontId="0" fillId="3" borderId="0" xfId="0" applyFill="1" applyAlignment="1">
      <alignment wrapText="1"/>
    </xf>
    <xf numFmtId="3" fontId="17" fillId="14" borderId="37" xfId="0" applyNumberFormat="1" applyFont="1" applyFill="1" applyBorder="1" applyAlignment="1">
      <alignment horizontal="right" wrapText="1"/>
    </xf>
    <xf numFmtId="0" fontId="107" fillId="14" borderId="35" xfId="0" applyFont="1" applyFill="1" applyBorder="1" applyAlignment="1">
      <alignment wrapText="1"/>
    </xf>
    <xf numFmtId="3" fontId="17" fillId="9" borderId="37" xfId="0" applyNumberFormat="1" applyFont="1" applyFill="1" applyBorder="1" applyAlignment="1">
      <alignment horizontal="right" wrapText="1"/>
    </xf>
    <xf numFmtId="0" fontId="109" fillId="14" borderId="35" xfId="0" applyFont="1" applyFill="1" applyBorder="1"/>
    <xf numFmtId="0" fontId="111" fillId="0" borderId="35" xfId="8" applyBorder="1" applyAlignment="1" applyProtection="1">
      <alignment horizontal="left" indent="1"/>
    </xf>
    <xf numFmtId="0" fontId="61" fillId="0" borderId="35" xfId="0" applyFont="1" applyBorder="1"/>
    <xf numFmtId="0" fontId="22" fillId="2" borderId="0" xfId="3" applyFill="1"/>
    <xf numFmtId="0" fontId="22" fillId="3" borderId="0" xfId="3" applyFill="1"/>
    <xf numFmtId="0" fontId="22" fillId="0" borderId="4" xfId="3" applyBorder="1"/>
    <xf numFmtId="0" fontId="112" fillId="2" borderId="0" xfId="3" applyFont="1" applyFill="1"/>
    <xf numFmtId="0" fontId="22" fillId="2" borderId="5" xfId="3" applyFill="1" applyBorder="1"/>
    <xf numFmtId="0" fontId="113" fillId="2" borderId="4" xfId="3" applyFont="1" applyFill="1" applyBorder="1" applyAlignment="1">
      <alignment vertical="center"/>
    </xf>
    <xf numFmtId="0" fontId="114" fillId="2" borderId="5" xfId="3" applyFont="1" applyFill="1" applyBorder="1" applyAlignment="1">
      <alignment horizontal="right"/>
    </xf>
    <xf numFmtId="0" fontId="86" fillId="20" borderId="0" xfId="3" applyFont="1" applyFill="1" applyAlignment="1">
      <alignment horizontal="left" indent="3"/>
    </xf>
    <xf numFmtId="0" fontId="86" fillId="8" borderId="0" xfId="3" applyFont="1" applyFill="1" applyAlignment="1">
      <alignment horizontal="left" indent="3"/>
    </xf>
    <xf numFmtId="0" fontId="86" fillId="8" borderId="0" xfId="3" applyFont="1" applyFill="1" applyAlignment="1">
      <alignment horizontal="left" vertical="top" indent="3"/>
    </xf>
    <xf numFmtId="0" fontId="86" fillId="2" borderId="0" xfId="3" applyFont="1" applyFill="1" applyAlignment="1">
      <alignment horizontal="left" indent="3"/>
    </xf>
    <xf numFmtId="0" fontId="86" fillId="0" borderId="0" xfId="3" applyFont="1" applyAlignment="1">
      <alignment horizontal="left" indent="3"/>
    </xf>
    <xf numFmtId="0" fontId="113" fillId="2" borderId="0" xfId="3" applyFont="1" applyFill="1" applyAlignment="1">
      <alignment vertical="center"/>
    </xf>
    <xf numFmtId="0" fontId="116" fillId="8" borderId="0" xfId="9" applyFont="1" applyFill="1" applyAlignment="1" applyProtection="1">
      <alignment horizontal="left" indent="3"/>
    </xf>
    <xf numFmtId="0" fontId="22" fillId="0" borderId="0" xfId="3"/>
    <xf numFmtId="0" fontId="22" fillId="2" borderId="4" xfId="3" applyFill="1" applyBorder="1"/>
    <xf numFmtId="0" fontId="22" fillId="2" borderId="9" xfId="3" applyFill="1" applyBorder="1"/>
    <xf numFmtId="0" fontId="22" fillId="2" borderId="10" xfId="3" applyFill="1" applyBorder="1"/>
    <xf numFmtId="0" fontId="86" fillId="20" borderId="0" xfId="3" applyFont="1" applyFill="1" applyAlignment="1">
      <alignment horizontal="left" vertical="top" indent="3"/>
    </xf>
    <xf numFmtId="0" fontId="117" fillId="14" borderId="35" xfId="0" applyFont="1" applyFill="1" applyBorder="1"/>
    <xf numFmtId="0" fontId="27" fillId="2" borderId="0" xfId="3" applyFont="1" applyFill="1" applyAlignment="1">
      <alignment vertical="center"/>
    </xf>
    <xf numFmtId="0" fontId="119" fillId="2" borderId="11" xfId="0" applyFont="1" applyFill="1" applyBorder="1" applyAlignment="1">
      <alignment horizontal="right"/>
    </xf>
    <xf numFmtId="0" fontId="118" fillId="2" borderId="0" xfId="0" applyFont="1" applyFill="1" applyAlignment="1">
      <alignment horizontal="left"/>
    </xf>
    <xf numFmtId="0" fontId="12" fillId="2" borderId="10" xfId="0" applyFont="1" applyFill="1" applyBorder="1" applyAlignment="1">
      <alignment horizontal="left"/>
    </xf>
    <xf numFmtId="0" fontId="12" fillId="2" borderId="0" xfId="0" applyFont="1" applyFill="1" applyAlignment="1">
      <alignment horizontal="left"/>
    </xf>
    <xf numFmtId="167" fontId="7" fillId="21" borderId="34" xfId="0" applyNumberFormat="1" applyFont="1" applyFill="1" applyBorder="1" applyAlignment="1">
      <alignment horizontal="right" wrapText="1"/>
    </xf>
    <xf numFmtId="167" fontId="7" fillId="20" borderId="34" xfId="0" applyNumberFormat="1" applyFont="1" applyFill="1" applyBorder="1" applyAlignment="1">
      <alignment horizontal="right" wrapText="1"/>
    </xf>
    <xf numFmtId="167" fontId="7" fillId="21" borderId="34" xfId="0" applyNumberFormat="1" applyFont="1" applyFill="1" applyBorder="1" applyAlignment="1">
      <alignment horizontal="right"/>
    </xf>
    <xf numFmtId="167" fontId="7" fillId="20" borderId="34" xfId="0" applyNumberFormat="1" applyFont="1" applyFill="1" applyBorder="1" applyAlignment="1">
      <alignment horizontal="right"/>
    </xf>
    <xf numFmtId="0" fontId="25" fillId="0" borderId="0" xfId="0" applyFont="1"/>
    <xf numFmtId="169" fontId="17" fillId="0" borderId="37" xfId="2" applyNumberFormat="1" applyFont="1" applyFill="1" applyBorder="1" applyAlignment="1">
      <alignment wrapText="1"/>
    </xf>
    <xf numFmtId="169" fontId="17" fillId="0" borderId="0" xfId="2" applyNumberFormat="1" applyFont="1" applyFill="1" applyBorder="1" applyAlignment="1">
      <alignment wrapText="1"/>
    </xf>
    <xf numFmtId="169" fontId="63" fillId="0" borderId="0" xfId="2" applyNumberFormat="1" applyFont="1" applyFill="1" applyBorder="1"/>
    <xf numFmtId="0" fontId="0" fillId="0" borderId="34" xfId="0" applyBorder="1"/>
    <xf numFmtId="9" fontId="8" fillId="16" borderId="37" xfId="2" applyFont="1" applyFill="1" applyBorder="1" applyAlignment="1">
      <alignment horizontal="right" vertical="top" wrapText="1"/>
    </xf>
    <xf numFmtId="2" fontId="8" fillId="16" borderId="37" xfId="2" applyNumberFormat="1" applyFont="1" applyFill="1" applyBorder="1" applyAlignment="1">
      <alignment horizontal="right" vertical="top" wrapText="1"/>
    </xf>
    <xf numFmtId="175" fontId="8" fillId="16" borderId="37" xfId="2" applyNumberFormat="1" applyFont="1" applyFill="1" applyBorder="1" applyAlignment="1">
      <alignment horizontal="right" vertical="top" wrapText="1"/>
    </xf>
    <xf numFmtId="2" fontId="8" fillId="10" borderId="37" xfId="2" applyNumberFormat="1" applyFont="1" applyFill="1" applyBorder="1" applyAlignment="1">
      <alignment horizontal="right" vertical="top" wrapText="1"/>
    </xf>
    <xf numFmtId="175" fontId="8" fillId="10" borderId="36" xfId="2" applyNumberFormat="1" applyFont="1" applyFill="1" applyBorder="1" applyAlignment="1">
      <alignment horizontal="right" vertical="top" wrapText="1"/>
    </xf>
    <xf numFmtId="0" fontId="72" fillId="0" borderId="35" xfId="0" applyFont="1" applyBorder="1"/>
    <xf numFmtId="0" fontId="74" fillId="0" borderId="0" xfId="0" applyFont="1"/>
    <xf numFmtId="0" fontId="15" fillId="0" borderId="0" xfId="0" applyFont="1" applyAlignment="1">
      <alignment wrapText="1"/>
    </xf>
    <xf numFmtId="167" fontId="68" fillId="10" borderId="0" xfId="0" applyNumberFormat="1" applyFont="1" applyFill="1" applyAlignment="1">
      <alignment horizontal="right" vertical="top" wrapText="1"/>
    </xf>
    <xf numFmtId="167" fontId="68" fillId="0" borderId="0" xfId="0" applyNumberFormat="1" applyFont="1" applyAlignment="1">
      <alignment horizontal="right" vertical="top" wrapText="1"/>
    </xf>
    <xf numFmtId="0" fontId="63" fillId="3" borderId="35" xfId="0" applyFont="1" applyFill="1" applyBorder="1" applyAlignment="1">
      <alignment horizontal="left" vertical="top"/>
    </xf>
    <xf numFmtId="166" fontId="7" fillId="6" borderId="17" xfId="4" applyNumberFormat="1" applyFont="1" applyFill="1" applyBorder="1" applyAlignment="1">
      <alignment horizontal="left" vertical="center" wrapText="1"/>
    </xf>
    <xf numFmtId="0" fontId="17" fillId="10" borderId="4" xfId="0" applyFont="1" applyFill="1" applyBorder="1" applyAlignment="1">
      <alignment horizontal="left" vertical="center" wrapText="1"/>
    </xf>
    <xf numFmtId="166" fontId="7" fillId="3" borderId="17" xfId="4" applyNumberFormat="1" applyFont="1" applyFill="1" applyBorder="1" applyAlignment="1">
      <alignment horizontal="left" vertical="center" wrapText="1"/>
    </xf>
    <xf numFmtId="49" fontId="7" fillId="3" borderId="17" xfId="4" applyNumberFormat="1" applyFont="1" applyFill="1" applyBorder="1" applyAlignment="1">
      <alignment horizontal="left" vertical="center" wrapText="1"/>
    </xf>
    <xf numFmtId="49" fontId="7" fillId="6" borderId="17" xfId="4" applyNumberFormat="1" applyFont="1" applyFill="1" applyBorder="1" applyAlignment="1">
      <alignment horizontal="left" vertical="center" wrapText="1"/>
    </xf>
    <xf numFmtId="49" fontId="7" fillId="6" borderId="17" xfId="4" applyNumberFormat="1" applyFont="1" applyFill="1" applyBorder="1" applyAlignment="1">
      <alignment horizontal="center" vertical="center" wrapText="1"/>
    </xf>
    <xf numFmtId="49" fontId="7" fillId="3" borderId="17" xfId="4" applyNumberFormat="1" applyFont="1" applyFill="1" applyBorder="1" applyAlignment="1">
      <alignment horizontal="center" vertical="center" wrapText="1"/>
    </xf>
    <xf numFmtId="0" fontId="7" fillId="0" borderId="4" xfId="0" applyFont="1" applyBorder="1" applyAlignment="1">
      <alignment wrapText="1"/>
    </xf>
    <xf numFmtId="0" fontId="7" fillId="0" borderId="0" xfId="0" applyFont="1" applyAlignment="1">
      <alignment wrapText="1"/>
    </xf>
    <xf numFmtId="0" fontId="7" fillId="0" borderId="4" xfId="0" applyFont="1" applyBorder="1" applyAlignment="1">
      <alignment vertical="center" wrapText="1"/>
    </xf>
    <xf numFmtId="0" fontId="7" fillId="0" borderId="0" xfId="0" applyFont="1" applyAlignment="1">
      <alignment vertical="center" wrapText="1"/>
    </xf>
    <xf numFmtId="0" fontId="7" fillId="0" borderId="5" xfId="0" applyFont="1" applyBorder="1" applyAlignment="1">
      <alignment vertical="center" wrapText="1"/>
    </xf>
    <xf numFmtId="0" fontId="7" fillId="0" borderId="0" xfId="0" applyFont="1" applyAlignment="1">
      <alignment horizontal="left" vertical="center" wrapText="1"/>
    </xf>
    <xf numFmtId="0" fontId="64" fillId="14" borderId="35" xfId="0" applyFont="1" applyFill="1" applyBorder="1" applyAlignment="1">
      <alignment horizontal="left" vertical="center" wrapText="1"/>
    </xf>
    <xf numFmtId="0" fontId="64" fillId="14" borderId="34" xfId="0" applyFont="1" applyFill="1" applyBorder="1" applyAlignment="1">
      <alignment horizontal="left" vertical="center" wrapText="1"/>
    </xf>
    <xf numFmtId="0" fontId="64" fillId="14" borderId="34" xfId="0" applyFont="1" applyFill="1" applyBorder="1" applyAlignment="1">
      <alignment horizontal="left" wrapText="1"/>
    </xf>
    <xf numFmtId="0" fontId="79" fillId="10" borderId="34" xfId="0" applyFont="1" applyFill="1" applyBorder="1"/>
    <xf numFmtId="0" fontId="79" fillId="14" borderId="34" xfId="0" applyFont="1" applyFill="1" applyBorder="1" applyAlignment="1">
      <alignment wrapText="1"/>
    </xf>
    <xf numFmtId="0" fontId="64" fillId="3" borderId="34" xfId="0" applyFont="1" applyFill="1" applyBorder="1"/>
    <xf numFmtId="0" fontId="122" fillId="3" borderId="34" xfId="0" applyFont="1" applyFill="1" applyBorder="1"/>
    <xf numFmtId="0" fontId="93" fillId="0" borderId="35" xfId="0" applyFont="1" applyBorder="1"/>
    <xf numFmtId="0" fontId="122" fillId="0" borderId="34" xfId="0" applyFont="1" applyBorder="1"/>
    <xf numFmtId="0" fontId="17" fillId="0" borderId="34" xfId="0" applyFont="1" applyBorder="1" applyAlignment="1">
      <alignment horizontal="right" wrapText="1"/>
    </xf>
    <xf numFmtId="0" fontId="17" fillId="0" borderId="34" xfId="0" applyFont="1" applyBorder="1" applyAlignment="1">
      <alignment horizontal="right" vertical="top" wrapText="1"/>
    </xf>
    <xf numFmtId="0" fontId="8" fillId="0" borderId="34" xfId="0" applyFont="1" applyBorder="1" applyAlignment="1">
      <alignment horizontal="right" wrapText="1"/>
    </xf>
    <xf numFmtId="0" fontId="8" fillId="0" borderId="34" xfId="0" applyFont="1" applyBorder="1" applyAlignment="1">
      <alignment wrapText="1"/>
    </xf>
    <xf numFmtId="0" fontId="65" fillId="0" borderId="34" xfId="0" applyFont="1" applyBorder="1"/>
    <xf numFmtId="0" fontId="7" fillId="24" borderId="0" xfId="0" applyFont="1" applyFill="1" applyAlignment="1">
      <alignment wrapText="1"/>
    </xf>
    <xf numFmtId="0" fontId="8" fillId="24" borderId="0" xfId="0" applyFont="1" applyFill="1" applyAlignment="1">
      <alignment horizontal="right" wrapText="1"/>
    </xf>
    <xf numFmtId="0" fontId="64" fillId="14" borderId="34" xfId="0" applyFont="1" applyFill="1" applyBorder="1" applyAlignment="1">
      <alignment wrapText="1"/>
    </xf>
    <xf numFmtId="9" fontId="17" fillId="0" borderId="0" xfId="2" applyFont="1" applyFill="1" applyBorder="1" applyAlignment="1">
      <alignment horizontal="right" wrapText="1"/>
    </xf>
    <xf numFmtId="0" fontId="64" fillId="14" borderId="0" xfId="0" applyFont="1" applyFill="1" applyAlignment="1">
      <alignment horizontal="left"/>
    </xf>
    <xf numFmtId="0" fontId="64" fillId="14" borderId="34" xfId="0" applyFont="1" applyFill="1" applyBorder="1"/>
    <xf numFmtId="0" fontId="64" fillId="2" borderId="4" xfId="0" applyFont="1" applyFill="1" applyBorder="1"/>
    <xf numFmtId="0" fontId="64" fillId="0" borderId="4" xfId="0" applyFont="1" applyBorder="1"/>
    <xf numFmtId="0" fontId="7" fillId="2" borderId="4" xfId="0" applyFont="1" applyFill="1" applyBorder="1"/>
    <xf numFmtId="0" fontId="122" fillId="2" borderId="0" xfId="0" applyFont="1" applyFill="1"/>
    <xf numFmtId="0" fontId="122" fillId="2" borderId="5" xfId="0" applyFont="1" applyFill="1" applyBorder="1"/>
    <xf numFmtId="0" fontId="51" fillId="12" borderId="32" xfId="0" applyFont="1" applyFill="1" applyBorder="1" applyAlignment="1">
      <alignment horizontal="right" wrapText="1"/>
    </xf>
    <xf numFmtId="0" fontId="8" fillId="24" borderId="48" xfId="0" applyFont="1" applyFill="1" applyBorder="1" applyAlignment="1">
      <alignment wrapText="1"/>
    </xf>
    <xf numFmtId="3" fontId="17" fillId="9" borderId="49" xfId="0" applyNumberFormat="1" applyFont="1" applyFill="1" applyBorder="1" applyAlignment="1">
      <alignment horizontal="right" wrapText="1"/>
    </xf>
    <xf numFmtId="2" fontId="17" fillId="9" borderId="49" xfId="2" applyNumberFormat="1" applyFont="1" applyFill="1" applyBorder="1" applyAlignment="1">
      <alignment horizontal="right" wrapText="1"/>
    </xf>
    <xf numFmtId="167" fontId="8" fillId="16" borderId="37" xfId="0" applyNumberFormat="1" applyFont="1" applyFill="1" applyBorder="1" applyAlignment="1">
      <alignment horizontal="right" vertical="top" wrapText="1"/>
    </xf>
    <xf numFmtId="169" fontId="8" fillId="16" borderId="36" xfId="2" applyNumberFormat="1" applyFont="1" applyFill="1" applyBorder="1" applyAlignment="1">
      <alignment horizontal="right" vertical="top" wrapText="1"/>
    </xf>
    <xf numFmtId="169" fontId="8" fillId="16" borderId="0" xfId="2" applyNumberFormat="1" applyFont="1" applyFill="1" applyBorder="1" applyAlignment="1">
      <alignment horizontal="right" vertical="top" wrapText="1"/>
    </xf>
    <xf numFmtId="1" fontId="8" fillId="16" borderId="37" xfId="0" applyNumberFormat="1" applyFont="1" applyFill="1" applyBorder="1" applyAlignment="1">
      <alignment horizontal="right" vertical="top" wrapText="1"/>
    </xf>
    <xf numFmtId="1" fontId="8" fillId="10" borderId="37" xfId="0" applyNumberFormat="1" applyFont="1" applyFill="1" applyBorder="1" applyAlignment="1">
      <alignment horizontal="right" vertical="top" wrapText="1"/>
    </xf>
    <xf numFmtId="167" fontId="8" fillId="10" borderId="37" xfId="0" applyNumberFormat="1" applyFont="1" applyFill="1" applyBorder="1" applyAlignment="1">
      <alignment horizontal="right" vertical="top" wrapText="1"/>
    </xf>
    <xf numFmtId="167" fontId="8" fillId="0" borderId="36" xfId="0" applyNumberFormat="1" applyFont="1" applyBorder="1" applyAlignment="1">
      <alignment horizontal="right" vertical="top" wrapText="1"/>
    </xf>
    <xf numFmtId="167" fontId="8" fillId="9" borderId="37" xfId="0" applyNumberFormat="1" applyFont="1" applyFill="1" applyBorder="1" applyAlignment="1">
      <alignment horizontal="right" vertical="top" wrapText="1"/>
    </xf>
    <xf numFmtId="167" fontId="8" fillId="16" borderId="36" xfId="0" applyNumberFormat="1" applyFont="1" applyFill="1" applyBorder="1" applyAlignment="1">
      <alignment horizontal="right" vertical="top" wrapText="1"/>
    </xf>
    <xf numFmtId="2" fontId="8" fillId="16" borderId="37" xfId="0" applyNumberFormat="1" applyFont="1" applyFill="1" applyBorder="1" applyAlignment="1">
      <alignment horizontal="right" vertical="top" wrapText="1"/>
    </xf>
    <xf numFmtId="3" fontId="8" fillId="10" borderId="37" xfId="0" applyNumberFormat="1" applyFont="1" applyFill="1" applyBorder="1" applyAlignment="1">
      <alignment horizontal="right" vertical="top" wrapText="1"/>
    </xf>
    <xf numFmtId="1" fontId="8" fillId="9" borderId="37" xfId="0" applyNumberFormat="1" applyFont="1" applyFill="1" applyBorder="1" applyAlignment="1">
      <alignment horizontal="right" vertical="top" wrapText="1"/>
    </xf>
    <xf numFmtId="167" fontId="8" fillId="9" borderId="36" xfId="0" applyNumberFormat="1" applyFont="1" applyFill="1" applyBorder="1" applyAlignment="1">
      <alignment horizontal="right" vertical="top" wrapText="1"/>
    </xf>
    <xf numFmtId="0" fontId="125" fillId="2" borderId="5" xfId="0" applyFont="1" applyFill="1" applyBorder="1" applyAlignment="1">
      <alignment horizontal="right"/>
    </xf>
    <xf numFmtId="0" fontId="7" fillId="2" borderId="0" xfId="0" applyFont="1" applyFill="1" applyAlignment="1">
      <alignment horizontal="left" vertical="center" wrapText="1"/>
    </xf>
    <xf numFmtId="0" fontId="33" fillId="2" borderId="0" xfId="0" applyFont="1" applyFill="1" applyAlignment="1">
      <alignment vertical="center" wrapText="1"/>
    </xf>
    <xf numFmtId="0" fontId="26" fillId="2" borderId="4" xfId="0" applyFont="1" applyFill="1" applyBorder="1" applyAlignment="1">
      <alignment vertical="center" wrapText="1"/>
    </xf>
    <xf numFmtId="0" fontId="26" fillId="2" borderId="0" xfId="0" applyFont="1" applyFill="1" applyAlignment="1">
      <alignment vertical="center" wrapText="1"/>
    </xf>
    <xf numFmtId="0" fontId="7" fillId="0" borderId="4" xfId="0" applyFont="1" applyBorder="1" applyAlignment="1">
      <alignment horizontal="left" vertical="center" wrapText="1"/>
    </xf>
    <xf numFmtId="0" fontId="17" fillId="9"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126" fillId="0" borderId="0" xfId="0" applyFont="1" applyAlignment="1">
      <alignment vertical="center" wrapText="1"/>
    </xf>
    <xf numFmtId="0" fontId="126" fillId="0" borderId="34" xfId="0" applyFont="1" applyBorder="1" applyAlignment="1">
      <alignment vertical="center" wrapText="1"/>
    </xf>
    <xf numFmtId="0" fontId="64" fillId="0" borderId="35" xfId="0" applyFont="1" applyBorder="1"/>
    <xf numFmtId="0" fontId="126" fillId="0" borderId="0" xfId="0" applyFont="1" applyAlignment="1">
      <alignment vertical="center"/>
    </xf>
    <xf numFmtId="0" fontId="126" fillId="0" borderId="34" xfId="0" applyFont="1" applyBorder="1" applyAlignment="1">
      <alignment vertical="center"/>
    </xf>
    <xf numFmtId="0" fontId="63" fillId="3" borderId="35" xfId="0" applyFont="1" applyFill="1" applyBorder="1" applyAlignment="1">
      <alignment horizontal="left" wrapText="1"/>
    </xf>
    <xf numFmtId="0" fontId="0" fillId="3" borderId="50" xfId="0" applyFill="1" applyBorder="1"/>
    <xf numFmtId="0" fontId="90" fillId="3" borderId="35" xfId="0" applyFont="1" applyFill="1" applyBorder="1" applyAlignment="1">
      <alignment horizontal="left" wrapText="1"/>
    </xf>
    <xf numFmtId="0" fontId="59" fillId="17" borderId="51" xfId="6" applyFont="1" applyFill="1" applyBorder="1" applyAlignment="1">
      <alignment horizontal="left" vertical="top"/>
    </xf>
    <xf numFmtId="0" fontId="8" fillId="9" borderId="35" xfId="0" applyFont="1" applyFill="1" applyBorder="1"/>
    <xf numFmtId="0" fontId="69" fillId="14" borderId="35" xfId="0" applyFont="1" applyFill="1" applyBorder="1"/>
    <xf numFmtId="0" fontId="8" fillId="14" borderId="35" xfId="0" applyFont="1" applyFill="1" applyBorder="1"/>
    <xf numFmtId="0" fontId="15" fillId="0" borderId="0" xfId="0" applyFont="1"/>
    <xf numFmtId="0" fontId="8" fillId="0" borderId="35" xfId="0" applyFont="1" applyBorder="1"/>
    <xf numFmtId="0" fontId="129" fillId="2" borderId="4" xfId="8" applyFont="1" applyFill="1" applyBorder="1" applyAlignment="1">
      <alignment horizontal="left"/>
    </xf>
    <xf numFmtId="0" fontId="8" fillId="9" borderId="33" xfId="0" applyFont="1" applyFill="1" applyBorder="1" applyAlignment="1">
      <alignment wrapText="1"/>
    </xf>
    <xf numFmtId="0" fontId="17" fillId="9" borderId="52" xfId="1" applyNumberFormat="1" applyFont="1" applyFill="1" applyBorder="1" applyAlignment="1">
      <alignment wrapText="1"/>
    </xf>
    <xf numFmtId="0" fontId="17" fillId="9" borderId="32" xfId="1" applyNumberFormat="1" applyFont="1" applyFill="1" applyBorder="1" applyAlignment="1">
      <alignment wrapText="1"/>
    </xf>
    <xf numFmtId="3" fontId="8" fillId="9" borderId="32" xfId="0" applyNumberFormat="1" applyFont="1" applyFill="1" applyBorder="1" applyAlignment="1">
      <alignment horizontal="right" wrapText="1"/>
    </xf>
    <xf numFmtId="3" fontId="17" fillId="9" borderId="32" xfId="0" applyNumberFormat="1" applyFont="1" applyFill="1" applyBorder="1" applyAlignment="1">
      <alignment horizontal="right" wrapText="1"/>
    </xf>
    <xf numFmtId="0" fontId="8" fillId="24" borderId="33" xfId="0" applyFont="1" applyFill="1" applyBorder="1" applyAlignment="1">
      <alignment wrapText="1"/>
    </xf>
    <xf numFmtId="0" fontId="7" fillId="24" borderId="52" xfId="0" applyFont="1" applyFill="1" applyBorder="1" applyAlignment="1">
      <alignment wrapText="1"/>
    </xf>
    <xf numFmtId="0" fontId="7" fillId="24" borderId="32" xfId="0" applyFont="1" applyFill="1" applyBorder="1" applyAlignment="1">
      <alignment wrapText="1"/>
    </xf>
    <xf numFmtId="0" fontId="8" fillId="24" borderId="32" xfId="0" applyFont="1" applyFill="1" applyBorder="1" applyAlignment="1">
      <alignment horizontal="right" wrapText="1"/>
    </xf>
    <xf numFmtId="166" fontId="17" fillId="9" borderId="52" xfId="1" applyNumberFormat="1" applyFont="1" applyFill="1" applyBorder="1" applyAlignment="1">
      <alignment wrapText="1"/>
    </xf>
    <xf numFmtId="166" fontId="17" fillId="9" borderId="32" xfId="1" applyNumberFormat="1" applyFont="1" applyFill="1" applyBorder="1" applyAlignment="1">
      <alignment wrapText="1"/>
    </xf>
    <xf numFmtId="0" fontId="8" fillId="9" borderId="52" xfId="0" applyFont="1" applyFill="1" applyBorder="1" applyAlignment="1">
      <alignment wrapText="1"/>
    </xf>
    <xf numFmtId="0" fontId="8" fillId="9" borderId="32" xfId="0" applyFont="1" applyFill="1" applyBorder="1" applyAlignment="1">
      <alignment wrapText="1"/>
    </xf>
    <xf numFmtId="1" fontId="8" fillId="9" borderId="32" xfId="0" applyNumberFormat="1" applyFont="1" applyFill="1" applyBorder="1" applyAlignment="1">
      <alignment horizontal="right" wrapText="1"/>
    </xf>
    <xf numFmtId="0" fontId="99" fillId="9" borderId="32" xfId="0" applyFont="1" applyFill="1" applyBorder="1" applyAlignment="1">
      <alignment horizontal="right" wrapText="1"/>
    </xf>
    <xf numFmtId="0" fontId="17" fillId="9" borderId="52" xfId="0" applyFont="1" applyFill="1" applyBorder="1" applyAlignment="1">
      <alignment wrapText="1"/>
    </xf>
    <xf numFmtId="0" fontId="17" fillId="9" borderId="32" xfId="0" applyFont="1" applyFill="1" applyBorder="1" applyAlignment="1">
      <alignment wrapText="1"/>
    </xf>
    <xf numFmtId="167" fontId="17" fillId="9" borderId="32" xfId="0" applyNumberFormat="1" applyFont="1" applyFill="1" applyBorder="1" applyAlignment="1">
      <alignment horizontal="right" wrapText="1"/>
    </xf>
    <xf numFmtId="0" fontId="8" fillId="14" borderId="33" xfId="0" applyFont="1" applyFill="1" applyBorder="1" applyAlignment="1">
      <alignment wrapText="1"/>
    </xf>
    <xf numFmtId="166" fontId="17" fillId="0" borderId="52" xfId="1" applyNumberFormat="1" applyFont="1" applyFill="1" applyBorder="1" applyAlignment="1">
      <alignment wrapText="1"/>
    </xf>
    <xf numFmtId="166" fontId="17" fillId="0" borderId="32" xfId="1" applyNumberFormat="1" applyFont="1" applyFill="1" applyBorder="1" applyAlignment="1">
      <alignment wrapText="1"/>
    </xf>
    <xf numFmtId="3" fontId="8" fillId="0" borderId="32" xfId="0" applyNumberFormat="1" applyFont="1" applyBorder="1" applyAlignment="1">
      <alignment horizontal="right" wrapText="1"/>
    </xf>
    <xf numFmtId="3" fontId="17" fillId="14" borderId="32" xfId="0" applyNumberFormat="1" applyFont="1" applyFill="1" applyBorder="1" applyAlignment="1">
      <alignment horizontal="right" wrapText="1"/>
    </xf>
    <xf numFmtId="2" fontId="17" fillId="9" borderId="32" xfId="2" applyNumberFormat="1" applyFont="1" applyFill="1" applyBorder="1" applyAlignment="1">
      <alignment horizontal="right" wrapText="1"/>
    </xf>
    <xf numFmtId="1" fontId="8" fillId="9" borderId="0" xfId="0" applyNumberFormat="1" applyFont="1" applyFill="1" applyAlignment="1">
      <alignment horizontal="right" wrapText="1"/>
    </xf>
    <xf numFmtId="0" fontId="99" fillId="9" borderId="0" xfId="0" applyFont="1" applyFill="1" applyAlignment="1">
      <alignment horizontal="right" wrapText="1"/>
    </xf>
    <xf numFmtId="166" fontId="8" fillId="0" borderId="52" xfId="1" applyNumberFormat="1" applyFont="1" applyFill="1" applyBorder="1" applyAlignment="1">
      <alignment wrapText="1"/>
    </xf>
    <xf numFmtId="166" fontId="8" fillId="0" borderId="32" xfId="1" applyNumberFormat="1" applyFont="1" applyFill="1" applyBorder="1" applyAlignment="1">
      <alignment wrapText="1"/>
    </xf>
    <xf numFmtId="1" fontId="8" fillId="0" borderId="32" xfId="0" applyNumberFormat="1" applyFont="1" applyBorder="1" applyAlignment="1">
      <alignment horizontal="right" wrapText="1"/>
    </xf>
    <xf numFmtId="0" fontId="99" fillId="14" borderId="32" xfId="0" applyFont="1" applyFill="1" applyBorder="1" applyAlignment="1">
      <alignment horizontal="right" wrapText="1"/>
    </xf>
    <xf numFmtId="0" fontId="8" fillId="9" borderId="53" xfId="0" applyFont="1" applyFill="1" applyBorder="1" applyAlignment="1">
      <alignment wrapText="1"/>
    </xf>
    <xf numFmtId="166" fontId="8" fillId="9" borderId="54" xfId="1" applyNumberFormat="1" applyFont="1" applyFill="1" applyBorder="1" applyAlignment="1">
      <alignment wrapText="1"/>
    </xf>
    <xf numFmtId="166" fontId="8" fillId="9" borderId="55" xfId="1" applyNumberFormat="1" applyFont="1" applyFill="1" applyBorder="1" applyAlignment="1">
      <alignment wrapText="1"/>
    </xf>
    <xf numFmtId="1" fontId="8" fillId="9" borderId="55" xfId="0" applyNumberFormat="1" applyFont="1" applyFill="1" applyBorder="1" applyAlignment="1">
      <alignment horizontal="right" wrapText="1"/>
    </xf>
    <xf numFmtId="0" fontId="99" fillId="9" borderId="55" xfId="0" applyFont="1" applyFill="1" applyBorder="1" applyAlignment="1">
      <alignment horizontal="right" wrapText="1"/>
    </xf>
    <xf numFmtId="0" fontId="8" fillId="24" borderId="0" xfId="0" applyFont="1" applyFill="1" applyAlignment="1">
      <alignment wrapText="1"/>
    </xf>
    <xf numFmtId="0" fontId="64" fillId="3" borderId="35" xfId="0" applyFont="1" applyFill="1" applyBorder="1" applyAlignment="1">
      <alignment horizontal="left"/>
    </xf>
    <xf numFmtId="0" fontId="64" fillId="3" borderId="35" xfId="0" applyFont="1" applyFill="1" applyBorder="1" applyAlignment="1">
      <alignment wrapText="1"/>
    </xf>
    <xf numFmtId="0" fontId="64" fillId="14" borderId="35" xfId="0" applyFont="1" applyFill="1" applyBorder="1" applyAlignment="1">
      <alignment wrapText="1"/>
    </xf>
    <xf numFmtId="0" fontId="64" fillId="14" borderId="35" xfId="0" applyFont="1" applyFill="1" applyBorder="1" applyAlignment="1">
      <alignment horizontal="left" wrapText="1"/>
    </xf>
    <xf numFmtId="0" fontId="52" fillId="12" borderId="0" xfId="0" applyFont="1" applyFill="1" applyAlignment="1">
      <alignment horizontal="right" wrapText="1"/>
    </xf>
    <xf numFmtId="167" fontId="8" fillId="9" borderId="0" xfId="0" applyNumberFormat="1" applyFont="1" applyFill="1" applyAlignment="1">
      <alignment horizontal="right" vertical="top" wrapText="1"/>
    </xf>
    <xf numFmtId="1" fontId="8" fillId="9" borderId="0" xfId="0" applyNumberFormat="1" applyFont="1" applyFill="1" applyAlignment="1">
      <alignment horizontal="right" vertical="top" wrapText="1"/>
    </xf>
    <xf numFmtId="0" fontId="64" fillId="14" borderId="0" xfId="0" applyFont="1" applyFill="1" applyAlignment="1">
      <alignment horizontal="center"/>
    </xf>
    <xf numFmtId="0" fontId="130" fillId="3" borderId="9" xfId="8" applyFont="1" applyFill="1" applyBorder="1"/>
    <xf numFmtId="0" fontId="0" fillId="3" borderId="0" xfId="0" applyFill="1" applyAlignment="1">
      <alignment horizontal="center"/>
    </xf>
    <xf numFmtId="0" fontId="120" fillId="0" borderId="0" xfId="0" applyFont="1"/>
    <xf numFmtId="0" fontId="123" fillId="0" borderId="0" xfId="0" applyFont="1"/>
    <xf numFmtId="0" fontId="123" fillId="0" borderId="34" xfId="0" applyFont="1" applyBorder="1" applyAlignment="1">
      <alignment horizontal="right"/>
    </xf>
    <xf numFmtId="0" fontId="71" fillId="14" borderId="0" xfId="0" applyFont="1" applyFill="1" applyAlignment="1">
      <alignment horizontal="center"/>
    </xf>
    <xf numFmtId="0" fontId="71" fillId="14" borderId="0" xfId="0" applyFont="1" applyFill="1"/>
    <xf numFmtId="0" fontId="65" fillId="14" borderId="0" xfId="0" applyFont="1" applyFill="1"/>
    <xf numFmtId="0" fontId="109" fillId="14" borderId="0" xfId="0" applyFont="1" applyFill="1" applyAlignment="1">
      <alignment horizontal="center"/>
    </xf>
    <xf numFmtId="0" fontId="109" fillId="14" borderId="0" xfId="0" applyFont="1" applyFill="1"/>
    <xf numFmtId="0" fontId="102" fillId="0" borderId="0" xfId="0" applyFont="1"/>
    <xf numFmtId="0" fontId="121" fillId="0" borderId="0" xfId="0" applyFont="1" applyAlignment="1">
      <alignment horizontal="center" wrapText="1"/>
    </xf>
    <xf numFmtId="3" fontId="17" fillId="9" borderId="0" xfId="0" applyNumberFormat="1" applyFont="1" applyFill="1" applyAlignment="1">
      <alignment horizontal="right" wrapText="1"/>
    </xf>
    <xf numFmtId="4" fontId="17" fillId="9" borderId="0" xfId="0" applyNumberFormat="1" applyFont="1" applyFill="1" applyAlignment="1">
      <alignment horizontal="right" wrapText="1"/>
    </xf>
    <xf numFmtId="3" fontId="17" fillId="0" borderId="0" xfId="0" applyNumberFormat="1" applyFont="1" applyAlignment="1">
      <alignment horizontal="right" wrapText="1"/>
    </xf>
    <xf numFmtId="3" fontId="17" fillId="14" borderId="0" xfId="0" applyNumberFormat="1" applyFont="1" applyFill="1" applyAlignment="1">
      <alignment horizontal="right" wrapText="1"/>
    </xf>
    <xf numFmtId="4" fontId="17" fillId="14" borderId="0" xfId="0" applyNumberFormat="1" applyFont="1" applyFill="1" applyAlignment="1">
      <alignment horizontal="right" wrapText="1"/>
    </xf>
    <xf numFmtId="3" fontId="66" fillId="14" borderId="0" xfId="0" applyNumberFormat="1" applyFont="1" applyFill="1" applyAlignment="1">
      <alignment horizontal="center"/>
    </xf>
    <xf numFmtId="0" fontId="66" fillId="14" borderId="0" xfId="0" applyFont="1" applyFill="1" applyAlignment="1">
      <alignment horizontal="center"/>
    </xf>
    <xf numFmtId="0" fontId="66" fillId="14" borderId="0" xfId="0" applyFont="1" applyFill="1"/>
    <xf numFmtId="0" fontId="64" fillId="14" borderId="0" xfId="0" applyFont="1" applyFill="1"/>
    <xf numFmtId="0" fontId="64" fillId="14" borderId="0" xfId="0" applyFont="1" applyFill="1" applyAlignment="1">
      <alignment horizontal="left" vertical="top" wrapText="1"/>
    </xf>
    <xf numFmtId="0" fontId="106" fillId="14" borderId="0" xfId="0" applyFont="1" applyFill="1" applyAlignment="1">
      <alignment horizontal="center"/>
    </xf>
    <xf numFmtId="0" fontId="106" fillId="14" borderId="0" xfId="0" applyFont="1" applyFill="1"/>
    <xf numFmtId="0" fontId="70" fillId="14" borderId="0" xfId="0" applyFont="1" applyFill="1" applyAlignment="1">
      <alignment horizontal="center"/>
    </xf>
    <xf numFmtId="0" fontId="70" fillId="14" borderId="0" xfId="0" applyFont="1" applyFill="1"/>
    <xf numFmtId="0" fontId="105" fillId="14" borderId="0" xfId="0" applyFont="1" applyFill="1"/>
    <xf numFmtId="0" fontId="51" fillId="12" borderId="0" xfId="0" applyFont="1" applyFill="1" applyAlignment="1">
      <alignment horizontal="right" wrapText="1"/>
    </xf>
    <xf numFmtId="0" fontId="51" fillId="0" borderId="0" xfId="0" applyFont="1" applyAlignment="1">
      <alignment horizontal="right" wrapText="1"/>
    </xf>
    <xf numFmtId="167" fontId="17" fillId="14" borderId="0" xfId="0" applyNumberFormat="1" applyFont="1" applyFill="1" applyAlignment="1">
      <alignment horizontal="right" wrapText="1"/>
    </xf>
    <xf numFmtId="0" fontId="17" fillId="14" borderId="0" xfId="0" applyFont="1" applyFill="1" applyAlignment="1">
      <alignment horizontal="right" wrapText="1"/>
    </xf>
    <xf numFmtId="0" fontId="17" fillId="0" borderId="0" xfId="0" applyFont="1" applyAlignment="1">
      <alignment horizontal="right" wrapText="1"/>
    </xf>
    <xf numFmtId="0" fontId="17" fillId="9" borderId="0" xfId="0" applyFont="1" applyFill="1" applyAlignment="1">
      <alignment horizontal="right" wrapText="1"/>
    </xf>
    <xf numFmtId="167" fontId="66" fillId="14" borderId="0" xfId="0" applyNumberFormat="1" applyFont="1" applyFill="1" applyAlignment="1">
      <alignment horizontal="center" wrapText="1"/>
    </xf>
    <xf numFmtId="168" fontId="66" fillId="14" borderId="0" xfId="0" applyNumberFormat="1" applyFont="1" applyFill="1" applyAlignment="1">
      <alignment horizontal="center" wrapText="1"/>
    </xf>
    <xf numFmtId="168" fontId="66" fillId="14" borderId="0" xfId="0" applyNumberFormat="1" applyFont="1" applyFill="1" applyAlignment="1">
      <alignment wrapText="1"/>
    </xf>
    <xf numFmtId="0" fontId="66" fillId="14" borderId="0" xfId="0" applyFont="1" applyFill="1" applyAlignment="1">
      <alignment wrapText="1"/>
    </xf>
    <xf numFmtId="0" fontId="66" fillId="14" borderId="0" xfId="0" applyFont="1" applyFill="1" applyAlignment="1">
      <alignment horizontal="right" vertical="top" wrapText="1"/>
    </xf>
    <xf numFmtId="0" fontId="66" fillId="14" borderId="0" xfId="0" applyFont="1" applyFill="1" applyAlignment="1">
      <alignment horizontal="right" wrapText="1"/>
    </xf>
    <xf numFmtId="0" fontId="17" fillId="14" borderId="0" xfId="0" applyFont="1" applyFill="1" applyAlignment="1">
      <alignment horizontal="center"/>
    </xf>
    <xf numFmtId="0" fontId="17" fillId="14" borderId="0" xfId="0" applyFont="1" applyFill="1"/>
    <xf numFmtId="0" fontId="98" fillId="14" borderId="0" xfId="0" applyFont="1" applyFill="1" applyAlignment="1">
      <alignment horizontal="center"/>
    </xf>
    <xf numFmtId="0" fontId="98" fillId="14" borderId="0" xfId="0" applyFont="1" applyFill="1"/>
    <xf numFmtId="0" fontId="17" fillId="14" borderId="0" xfId="0" applyFont="1" applyFill="1" applyAlignment="1">
      <alignment horizontal="center" vertical="top"/>
    </xf>
    <xf numFmtId="0" fontId="17" fillId="14" borderId="0" xfId="0" applyFont="1" applyFill="1" applyAlignment="1">
      <alignment vertical="top"/>
    </xf>
    <xf numFmtId="0" fontId="65" fillId="14" borderId="0" xfId="0" applyFont="1" applyFill="1" applyAlignment="1">
      <alignment vertical="top"/>
    </xf>
    <xf numFmtId="0" fontId="101" fillId="14" borderId="0" xfId="0" applyFont="1" applyFill="1" applyAlignment="1">
      <alignment horizontal="center"/>
    </xf>
    <xf numFmtId="0" fontId="101" fillId="14" borderId="0" xfId="0" applyFont="1" applyFill="1"/>
    <xf numFmtId="2" fontId="17" fillId="9" borderId="0" xfId="0" applyNumberFormat="1" applyFont="1" applyFill="1" applyAlignment="1">
      <alignment horizontal="right" wrapText="1"/>
    </xf>
    <xf numFmtId="167" fontId="98" fillId="14" borderId="0" xfId="0" applyNumberFormat="1" applyFont="1" applyFill="1" applyAlignment="1">
      <alignment horizontal="center"/>
    </xf>
    <xf numFmtId="0" fontId="17" fillId="14" borderId="0" xfId="0" applyFont="1" applyFill="1" applyAlignment="1">
      <alignment horizontal="left" vertical="top" wrapText="1"/>
    </xf>
    <xf numFmtId="167" fontId="17" fillId="9" borderId="0" xfId="0" applyNumberFormat="1" applyFont="1" applyFill="1" applyAlignment="1">
      <alignment horizontal="right" wrapText="1"/>
    </xf>
    <xf numFmtId="167" fontId="8" fillId="0" borderId="0" xfId="0" applyNumberFormat="1" applyFont="1" applyAlignment="1">
      <alignment horizontal="right" wrapText="1"/>
    </xf>
    <xf numFmtId="0" fontId="66" fillId="14" borderId="0" xfId="0" applyFont="1" applyFill="1" applyAlignment="1">
      <alignment horizontal="center" wrapText="1"/>
    </xf>
    <xf numFmtId="0" fontId="64" fillId="14" borderId="0" xfId="0" applyFont="1" applyFill="1" applyAlignment="1">
      <alignment wrapText="1"/>
    </xf>
    <xf numFmtId="0" fontId="64" fillId="0" borderId="0" xfId="0" applyFont="1" applyAlignment="1">
      <alignment wrapText="1"/>
    </xf>
    <xf numFmtId="0" fontId="102" fillId="10" borderId="0" xfId="0" applyFont="1" applyFill="1"/>
    <xf numFmtId="3" fontId="8" fillId="0" borderId="0" xfId="0" applyNumberFormat="1" applyFont="1" applyAlignment="1">
      <alignment horizontal="right" wrapText="1"/>
    </xf>
    <xf numFmtId="3" fontId="17" fillId="14" borderId="0" xfId="0" applyNumberFormat="1" applyFont="1" applyFill="1" applyAlignment="1">
      <alignment horizontal="right" vertical="center" wrapText="1"/>
    </xf>
    <xf numFmtId="3" fontId="17" fillId="0" borderId="0" xfId="0" applyNumberFormat="1" applyFont="1" applyAlignment="1">
      <alignment horizontal="right" vertical="center" wrapText="1"/>
    </xf>
    <xf numFmtId="169" fontId="8" fillId="9" borderId="0" xfId="2" applyNumberFormat="1" applyFont="1" applyFill="1" applyBorder="1" applyAlignment="1">
      <alignment horizontal="right" wrapText="1"/>
    </xf>
    <xf numFmtId="169" fontId="17" fillId="9" borderId="0" xfId="2" applyNumberFormat="1" applyFont="1" applyFill="1" applyBorder="1" applyAlignment="1">
      <alignment horizontal="right" vertical="center" wrapText="1"/>
    </xf>
    <xf numFmtId="0" fontId="17" fillId="0" borderId="0" xfId="0" applyFont="1" applyAlignment="1">
      <alignment horizontal="right" vertical="center" wrapText="1"/>
    </xf>
    <xf numFmtId="0" fontId="17" fillId="14" borderId="0" xfId="0" applyFont="1" applyFill="1" applyAlignment="1">
      <alignment vertical="center"/>
    </xf>
    <xf numFmtId="0" fontId="98" fillId="0" borderId="0" xfId="0" applyFont="1"/>
    <xf numFmtId="0" fontId="71" fillId="14" borderId="0" xfId="0" applyFont="1" applyFill="1" applyAlignment="1">
      <alignment horizontal="left"/>
    </xf>
    <xf numFmtId="0" fontId="103" fillId="14" borderId="0" xfId="0" applyFont="1" applyFill="1" applyAlignment="1">
      <alignment horizontal="justify"/>
    </xf>
    <xf numFmtId="3" fontId="8" fillId="9" borderId="0" xfId="0" applyNumberFormat="1" applyFont="1" applyFill="1" applyAlignment="1">
      <alignment horizontal="right" wrapText="1"/>
    </xf>
    <xf numFmtId="2" fontId="17" fillId="10" borderId="0" xfId="2" applyNumberFormat="1" applyFont="1" applyFill="1" applyBorder="1" applyAlignment="1">
      <alignment horizontal="right" wrapText="1"/>
    </xf>
    <xf numFmtId="2" fontId="17" fillId="9" borderId="0" xfId="2" applyNumberFormat="1" applyFont="1" applyFill="1" applyBorder="1" applyAlignment="1">
      <alignment horizontal="right" wrapText="1"/>
    </xf>
    <xf numFmtId="2" fontId="17" fillId="3" borderId="0" xfId="2" applyNumberFormat="1" applyFont="1" applyFill="1" applyBorder="1" applyAlignment="1">
      <alignment horizontal="right" wrapText="1"/>
    </xf>
    <xf numFmtId="0" fontId="8" fillId="0" borderId="0" xfId="0" applyFont="1" applyAlignment="1">
      <alignment wrapText="1"/>
    </xf>
    <xf numFmtId="1" fontId="8" fillId="0" borderId="0" xfId="0" applyNumberFormat="1" applyFont="1" applyAlignment="1">
      <alignment horizontal="right" wrapText="1"/>
    </xf>
    <xf numFmtId="0" fontId="99" fillId="14" borderId="0" xfId="0" applyFont="1" applyFill="1" applyAlignment="1">
      <alignment horizontal="right" wrapText="1"/>
    </xf>
    <xf numFmtId="0" fontId="99" fillId="0" borderId="0" xfId="0" applyFont="1" applyAlignment="1">
      <alignment horizontal="right" wrapText="1"/>
    </xf>
    <xf numFmtId="0" fontId="99" fillId="14" borderId="0" xfId="0" applyFont="1" applyFill="1" applyAlignment="1">
      <alignment wrapText="1"/>
    </xf>
    <xf numFmtId="1" fontId="100" fillId="10" borderId="0" xfId="0" applyNumberFormat="1" applyFont="1" applyFill="1" applyAlignment="1">
      <alignment horizontal="right" vertical="top" wrapText="1"/>
    </xf>
    <xf numFmtId="0" fontId="99" fillId="10" borderId="0" xfId="0" applyFont="1" applyFill="1" applyAlignment="1">
      <alignment horizontal="right" wrapText="1"/>
    </xf>
    <xf numFmtId="0" fontId="78" fillId="10" borderId="0" xfId="0" applyFont="1" applyFill="1"/>
    <xf numFmtId="168" fontId="8" fillId="9" borderId="0" xfId="0" applyNumberFormat="1" applyFont="1" applyFill="1" applyAlignment="1">
      <alignment horizontal="right" wrapText="1"/>
    </xf>
    <xf numFmtId="0" fontId="17" fillId="9" borderId="0" xfId="0" applyFont="1" applyFill="1" applyAlignment="1">
      <alignment horizontal="right" vertical="center" wrapText="1"/>
    </xf>
    <xf numFmtId="0" fontId="8" fillId="9" borderId="0" xfId="0" applyFont="1" applyFill="1" applyAlignment="1">
      <alignment wrapText="1"/>
    </xf>
    <xf numFmtId="0" fontId="8" fillId="10" borderId="0" xfId="0" applyFont="1" applyFill="1" applyAlignment="1">
      <alignment wrapText="1"/>
    </xf>
    <xf numFmtId="0" fontId="64" fillId="10" borderId="0" xfId="0" applyFont="1" applyFill="1" applyAlignment="1">
      <alignment wrapText="1"/>
    </xf>
    <xf numFmtId="1" fontId="64" fillId="10" borderId="0" xfId="0" applyNumberFormat="1" applyFont="1" applyFill="1" applyAlignment="1">
      <alignment horizontal="right" vertical="top" wrapText="1"/>
    </xf>
    <xf numFmtId="0" fontId="64" fillId="10" borderId="0" xfId="0" applyFont="1" applyFill="1" applyAlignment="1">
      <alignment horizontal="right" wrapText="1"/>
    </xf>
    <xf numFmtId="0" fontId="64" fillId="14" borderId="0" xfId="0" applyFont="1" applyFill="1" applyAlignment="1">
      <alignment horizontal="left" vertical="center" wrapText="1"/>
    </xf>
    <xf numFmtId="0" fontId="97" fillId="14" borderId="0" xfId="0" applyFont="1" applyFill="1" applyAlignment="1">
      <alignment wrapText="1"/>
    </xf>
    <xf numFmtId="0" fontId="79" fillId="14" borderId="0" xfId="0" applyFont="1" applyFill="1" applyAlignment="1">
      <alignment wrapText="1"/>
    </xf>
    <xf numFmtId="0" fontId="64" fillId="14" borderId="0" xfId="0" applyFont="1" applyFill="1" applyAlignment="1">
      <alignment vertical="top"/>
    </xf>
    <xf numFmtId="0" fontId="97" fillId="14" borderId="0" xfId="0" applyFont="1" applyFill="1"/>
    <xf numFmtId="0" fontId="79" fillId="14" borderId="0" xfId="0" applyFont="1" applyFill="1"/>
    <xf numFmtId="0" fontId="98" fillId="14" borderId="0" xfId="0" applyFont="1" applyFill="1" applyAlignment="1">
      <alignment wrapText="1"/>
    </xf>
    <xf numFmtId="0" fontId="65" fillId="14" borderId="0" xfId="0" applyFont="1" applyFill="1" applyAlignment="1">
      <alignment wrapText="1"/>
    </xf>
    <xf numFmtId="10" fontId="8" fillId="9" borderId="0" xfId="0" applyNumberFormat="1" applyFont="1" applyFill="1" applyAlignment="1">
      <alignment horizontal="right" wrapText="1"/>
    </xf>
    <xf numFmtId="10" fontId="17" fillId="9" borderId="0" xfId="0" applyNumberFormat="1" applyFont="1" applyFill="1" applyAlignment="1">
      <alignment horizontal="right" vertical="top" wrapText="1"/>
    </xf>
    <xf numFmtId="10" fontId="17" fillId="0" borderId="0" xfId="0" applyNumberFormat="1" applyFont="1" applyAlignment="1">
      <alignment horizontal="right" vertical="top" wrapText="1"/>
    </xf>
    <xf numFmtId="10" fontId="66" fillId="14" borderId="0" xfId="0" applyNumberFormat="1" applyFont="1" applyFill="1" applyAlignment="1">
      <alignment horizontal="right" vertical="top" wrapText="1"/>
    </xf>
    <xf numFmtId="0" fontId="64" fillId="14" borderId="0" xfId="0" applyFont="1" applyFill="1" applyAlignment="1">
      <alignment horizontal="left" wrapText="1"/>
    </xf>
    <xf numFmtId="0" fontId="96" fillId="14" borderId="0" xfId="0" applyFont="1" applyFill="1"/>
    <xf numFmtId="0" fontId="63" fillId="3" borderId="0" xfId="0" applyFont="1" applyFill="1"/>
    <xf numFmtId="0" fontId="94" fillId="3" borderId="0" xfId="0" applyFont="1" applyFill="1"/>
    <xf numFmtId="0" fontId="17" fillId="0" borderId="0" xfId="0" applyFont="1" applyAlignment="1">
      <alignment wrapText="1"/>
    </xf>
    <xf numFmtId="0" fontId="64" fillId="3" borderId="0" xfId="0" applyFont="1" applyFill="1"/>
    <xf numFmtId="0" fontId="64" fillId="3" borderId="0" xfId="0" applyFont="1" applyFill="1" applyAlignment="1">
      <alignment vertical="top"/>
    </xf>
    <xf numFmtId="0" fontId="96" fillId="3" borderId="0" xfId="0" applyFont="1" applyFill="1"/>
    <xf numFmtId="0" fontId="94" fillId="3" borderId="0" xfId="0" applyFont="1" applyFill="1" applyAlignment="1">
      <alignment vertical="top" wrapText="1"/>
    </xf>
    <xf numFmtId="0" fontId="63" fillId="3" borderId="0" xfId="0" applyFont="1" applyFill="1" applyAlignment="1">
      <alignment vertical="top" wrapText="1"/>
    </xf>
    <xf numFmtId="0" fontId="83" fillId="10" borderId="0" xfId="0" applyFont="1" applyFill="1"/>
    <xf numFmtId="169" fontId="8" fillId="9" borderId="0" xfId="0" applyNumberFormat="1" applyFont="1" applyFill="1" applyAlignment="1">
      <alignment horizontal="right" wrapText="1"/>
    </xf>
    <xf numFmtId="169" fontId="8" fillId="0" borderId="0" xfId="0" applyNumberFormat="1" applyFont="1" applyAlignment="1">
      <alignment horizontal="right" wrapText="1"/>
    </xf>
    <xf numFmtId="169" fontId="63" fillId="3" borderId="0" xfId="0" applyNumberFormat="1" applyFont="1" applyFill="1"/>
    <xf numFmtId="0" fontId="88" fillId="14" borderId="0" xfId="0" applyFont="1" applyFill="1"/>
    <xf numFmtId="0" fontId="92" fillId="14" borderId="0" xfId="0" applyFont="1" applyFill="1"/>
    <xf numFmtId="0" fontId="57" fillId="19" borderId="0" xfId="0" applyFont="1" applyFill="1" applyAlignment="1">
      <alignment horizontal="center" wrapText="1"/>
    </xf>
    <xf numFmtId="0" fontId="57" fillId="18" borderId="0" xfId="0" applyFont="1" applyFill="1" applyAlignment="1">
      <alignment horizontal="center" wrapText="1"/>
    </xf>
    <xf numFmtId="0" fontId="17" fillId="16" borderId="0" xfId="0" applyFont="1" applyFill="1" applyAlignment="1">
      <alignment wrapText="1"/>
    </xf>
    <xf numFmtId="167" fontId="17" fillId="16" borderId="0" xfId="0" applyNumberFormat="1" applyFont="1" applyFill="1" applyAlignment="1">
      <alignment wrapText="1"/>
    </xf>
    <xf numFmtId="3" fontId="8" fillId="16" borderId="0" xfId="0" applyNumberFormat="1" applyFont="1" applyFill="1" applyAlignment="1">
      <alignment horizontal="right" wrapText="1"/>
    </xf>
    <xf numFmtId="0" fontId="8" fillId="16" borderId="0" xfId="0" applyFont="1" applyFill="1" applyAlignment="1">
      <alignment horizontal="right" wrapText="1"/>
    </xf>
    <xf numFmtId="0" fontId="91" fillId="23" borderId="0" xfId="0" applyFont="1" applyFill="1" applyAlignment="1">
      <alignment horizontal="right" wrapText="1"/>
    </xf>
    <xf numFmtId="0" fontId="17" fillId="10" borderId="0" xfId="0" applyFont="1" applyFill="1" applyAlignment="1">
      <alignment wrapText="1"/>
    </xf>
    <xf numFmtId="167" fontId="17" fillId="10" borderId="0" xfId="0" applyNumberFormat="1" applyFont="1" applyFill="1" applyAlignment="1">
      <alignment wrapText="1"/>
    </xf>
    <xf numFmtId="3" fontId="8" fillId="10" borderId="0" xfId="0" applyNumberFormat="1" applyFont="1" applyFill="1" applyAlignment="1">
      <alignment horizontal="right" wrapText="1"/>
    </xf>
    <xf numFmtId="167" fontId="8" fillId="10" borderId="0" xfId="0" applyNumberFormat="1" applyFont="1" applyFill="1" applyAlignment="1">
      <alignment horizontal="right" wrapText="1"/>
    </xf>
    <xf numFmtId="0" fontId="8" fillId="10" borderId="0" xfId="0" applyFont="1" applyFill="1" applyAlignment="1">
      <alignment horizontal="right" wrapText="1"/>
    </xf>
    <xf numFmtId="167" fontId="8" fillId="16" borderId="0" xfId="0" applyNumberFormat="1" applyFont="1" applyFill="1" applyAlignment="1">
      <alignment horizontal="right" wrapText="1"/>
    </xf>
    <xf numFmtId="3" fontId="8" fillId="23" borderId="0" xfId="0" applyNumberFormat="1" applyFont="1" applyFill="1" applyAlignment="1">
      <alignment horizontal="right" wrapText="1"/>
    </xf>
    <xf numFmtId="167" fontId="63" fillId="16" borderId="0" xfId="0" applyNumberFormat="1" applyFont="1" applyFill="1"/>
    <xf numFmtId="3" fontId="8" fillId="22" borderId="0" xfId="0" applyNumberFormat="1" applyFont="1" applyFill="1"/>
    <xf numFmtId="167" fontId="63" fillId="10" borderId="0" xfId="0" applyNumberFormat="1" applyFont="1" applyFill="1"/>
    <xf numFmtId="3" fontId="8" fillId="3" borderId="0" xfId="0" applyNumberFormat="1" applyFont="1" applyFill="1"/>
    <xf numFmtId="0" fontId="63" fillId="3" borderId="0" xfId="0" applyFont="1" applyFill="1" applyAlignment="1">
      <alignment vertical="top"/>
    </xf>
    <xf numFmtId="0" fontId="88" fillId="0" borderId="0" xfId="0" applyFont="1"/>
    <xf numFmtId="0" fontId="63" fillId="0" borderId="0" xfId="0" applyFont="1" applyAlignment="1">
      <alignment horizontal="left" vertical="top" wrapText="1"/>
    </xf>
    <xf numFmtId="0" fontId="63" fillId="3" borderId="0" xfId="0" applyFont="1" applyFill="1" applyAlignment="1">
      <alignment horizontal="left" vertical="top" wrapText="1"/>
    </xf>
    <xf numFmtId="0" fontId="87" fillId="17" borderId="0" xfId="6" applyFont="1" applyFill="1" applyAlignment="1">
      <alignment vertical="top"/>
    </xf>
    <xf numFmtId="3" fontId="8" fillId="10" borderId="0" xfId="6" applyNumberFormat="1" applyFont="1" applyFill="1" applyAlignment="1">
      <alignment vertical="top"/>
    </xf>
    <xf numFmtId="0" fontId="63" fillId="3" borderId="0" xfId="0" applyFont="1" applyFill="1" applyAlignment="1">
      <alignment vertical="center"/>
    </xf>
    <xf numFmtId="0" fontId="84" fillId="3" borderId="0" xfId="0" applyFont="1" applyFill="1" applyAlignment="1">
      <alignment horizontal="left" vertical="center" indent="1"/>
    </xf>
    <xf numFmtId="0" fontId="78" fillId="0" borderId="0" xfId="0" applyFont="1"/>
    <xf numFmtId="0" fontId="51" fillId="10" borderId="0" xfId="0" applyFont="1" applyFill="1" applyAlignment="1">
      <alignment horizontal="right" wrapText="1"/>
    </xf>
    <xf numFmtId="0" fontId="17" fillId="10" borderId="0" xfId="0" applyFont="1" applyFill="1" applyAlignment="1">
      <alignment horizontal="right" wrapText="1"/>
    </xf>
    <xf numFmtId="2" fontId="17" fillId="14" borderId="0" xfId="0" applyNumberFormat="1" applyFont="1" applyFill="1" applyAlignment="1">
      <alignment horizontal="right" wrapText="1"/>
    </xf>
    <xf numFmtId="2" fontId="17" fillId="0" borderId="0" xfId="0" applyNumberFormat="1" applyFont="1" applyAlignment="1">
      <alignment horizontal="right" wrapText="1"/>
    </xf>
    <xf numFmtId="175" fontId="17" fillId="10" borderId="0" xfId="0" applyNumberFormat="1" applyFont="1" applyFill="1" applyAlignment="1">
      <alignment horizontal="right" wrapText="1"/>
    </xf>
    <xf numFmtId="175" fontId="17" fillId="0" borderId="0" xfId="0" applyNumberFormat="1" applyFont="1" applyAlignment="1">
      <alignment horizontal="right" wrapText="1"/>
    </xf>
    <xf numFmtId="0" fontId="66" fillId="0" borderId="0" xfId="0" applyFont="1" applyAlignment="1">
      <alignment horizontal="right" wrapText="1"/>
    </xf>
    <xf numFmtId="0" fontId="80" fillId="14" borderId="0" xfId="0" applyFont="1" applyFill="1" applyAlignment="1">
      <alignment horizontal="right" wrapText="1"/>
    </xf>
    <xf numFmtId="167" fontId="8" fillId="16" borderId="0" xfId="0" applyNumberFormat="1" applyFont="1" applyFill="1" applyAlignment="1">
      <alignment horizontal="right" vertical="top" wrapText="1"/>
    </xf>
    <xf numFmtId="167" fontId="8" fillId="10" borderId="0" xfId="0" applyNumberFormat="1" applyFont="1" applyFill="1" applyAlignment="1">
      <alignment horizontal="right" vertical="top" wrapText="1"/>
    </xf>
    <xf numFmtId="0" fontId="69" fillId="14" borderId="0" xfId="0" applyFont="1" applyFill="1" applyAlignment="1">
      <alignment wrapText="1"/>
    </xf>
    <xf numFmtId="0" fontId="8" fillId="9" borderId="0" xfId="0" applyFont="1" applyFill="1"/>
    <xf numFmtId="175" fontId="8" fillId="16" borderId="0" xfId="0" applyNumberFormat="1" applyFont="1" applyFill="1" applyAlignment="1">
      <alignment horizontal="right" vertical="top" wrapText="1"/>
    </xf>
    <xf numFmtId="0" fontId="8" fillId="22" borderId="0" xfId="0" applyFont="1" applyFill="1"/>
    <xf numFmtId="0" fontId="81" fillId="3" borderId="0" xfId="0" applyFont="1" applyFill="1"/>
    <xf numFmtId="0" fontId="80" fillId="14" borderId="0" xfId="0" applyFont="1" applyFill="1" applyAlignment="1">
      <alignment horizontal="right" vertical="top" wrapText="1"/>
    </xf>
    <xf numFmtId="0" fontId="51" fillId="0" borderId="0" xfId="0" applyFont="1" applyAlignment="1">
      <alignment horizontal="left"/>
    </xf>
    <xf numFmtId="1" fontId="8" fillId="16" borderId="0" xfId="0" applyNumberFormat="1" applyFont="1" applyFill="1" applyAlignment="1">
      <alignment horizontal="right" vertical="top" wrapText="1"/>
    </xf>
    <xf numFmtId="1" fontId="8" fillId="10" borderId="0" xfId="0" applyNumberFormat="1" applyFont="1" applyFill="1" applyAlignment="1">
      <alignment horizontal="right" vertical="top" wrapText="1"/>
    </xf>
    <xf numFmtId="167" fontId="68" fillId="16" borderId="0" xfId="0" applyNumberFormat="1" applyFont="1" applyFill="1" applyAlignment="1">
      <alignment horizontal="right" vertical="top" wrapText="1"/>
    </xf>
    <xf numFmtId="9" fontId="17" fillId="14" borderId="0" xfId="0" applyNumberFormat="1" applyFont="1" applyFill="1" applyAlignment="1">
      <alignment horizontal="right" wrapText="1"/>
    </xf>
    <xf numFmtId="0" fontId="65" fillId="10" borderId="0" xfId="0" applyFont="1" applyFill="1"/>
    <xf numFmtId="0" fontId="122" fillId="0" borderId="0" xfId="0" applyFont="1"/>
    <xf numFmtId="0" fontId="122" fillId="3" borderId="0" xfId="0" applyFont="1" applyFill="1"/>
    <xf numFmtId="0" fontId="64" fillId="3" borderId="0" xfId="0" applyFont="1" applyFill="1" applyAlignment="1">
      <alignment horizontal="left" vertical="top" wrapText="1"/>
    </xf>
    <xf numFmtId="0" fontId="52" fillId="15" borderId="0" xfId="0" applyFont="1" applyFill="1" applyAlignment="1">
      <alignment horizontal="right" wrapText="1"/>
    </xf>
    <xf numFmtId="0" fontId="121" fillId="3" borderId="0" xfId="0" applyFont="1" applyFill="1" applyAlignment="1">
      <alignment horizontal="left"/>
    </xf>
    <xf numFmtId="0" fontId="51" fillId="3" borderId="0" xfId="0" applyFont="1" applyFill="1" applyAlignment="1">
      <alignment horizontal="left"/>
    </xf>
    <xf numFmtId="0" fontId="51" fillId="3" borderId="0" xfId="0" applyFont="1" applyFill="1" applyAlignment="1">
      <alignment horizontal="right" wrapText="1"/>
    </xf>
    <xf numFmtId="1" fontId="68" fillId="10" borderId="0" xfId="0" applyNumberFormat="1" applyFont="1" applyFill="1" applyAlignment="1">
      <alignment horizontal="right" vertical="top" wrapText="1"/>
    </xf>
    <xf numFmtId="2" fontId="8" fillId="16" borderId="0" xfId="0" applyNumberFormat="1" applyFont="1" applyFill="1" applyAlignment="1">
      <alignment horizontal="right" vertical="top" wrapText="1"/>
    </xf>
    <xf numFmtId="2" fontId="100" fillId="3" borderId="0" xfId="0" applyNumberFormat="1" applyFont="1" applyFill="1" applyAlignment="1">
      <alignment horizontal="right" wrapText="1"/>
    </xf>
    <xf numFmtId="0" fontId="17" fillId="3" borderId="0" xfId="0" applyFont="1" applyFill="1" applyAlignment="1">
      <alignment horizontal="right" wrapText="1"/>
    </xf>
    <xf numFmtId="9" fontId="17" fillId="0" borderId="0" xfId="0" applyNumberFormat="1" applyFont="1" applyAlignment="1">
      <alignment horizontal="right" wrapText="1"/>
    </xf>
    <xf numFmtId="1" fontId="100" fillId="3" borderId="0" xfId="0" applyNumberFormat="1" applyFont="1" applyFill="1" applyAlignment="1">
      <alignment horizontal="right" wrapText="1"/>
    </xf>
    <xf numFmtId="2" fontId="17" fillId="3" borderId="0" xfId="0" applyNumberFormat="1" applyFont="1" applyFill="1" applyAlignment="1">
      <alignment horizontal="right" wrapText="1"/>
    </xf>
    <xf numFmtId="3" fontId="8" fillId="10" borderId="0" xfId="0" applyNumberFormat="1" applyFont="1" applyFill="1" applyAlignment="1">
      <alignment horizontal="right" vertical="top" wrapText="1"/>
    </xf>
    <xf numFmtId="1" fontId="17" fillId="3" borderId="0" xfId="0" applyNumberFormat="1" applyFont="1" applyFill="1" applyAlignment="1">
      <alignment horizontal="right" wrapText="1"/>
    </xf>
    <xf numFmtId="0" fontId="51" fillId="10" borderId="0" xfId="0" applyFont="1" applyFill="1" applyAlignment="1">
      <alignment horizontal="left"/>
    </xf>
    <xf numFmtId="167" fontId="67" fillId="10" borderId="0" xfId="0" applyNumberFormat="1" applyFont="1" applyFill="1" applyAlignment="1">
      <alignment horizontal="right" vertical="top" wrapText="1"/>
    </xf>
    <xf numFmtId="167" fontId="17" fillId="10" borderId="0" xfId="0" applyNumberFormat="1" applyFont="1" applyFill="1" applyAlignment="1">
      <alignment horizontal="right" wrapText="1"/>
    </xf>
    <xf numFmtId="1" fontId="67" fillId="10" borderId="0" xfId="0" applyNumberFormat="1" applyFont="1" applyFill="1" applyAlignment="1">
      <alignment horizontal="right" vertical="top" wrapText="1"/>
    </xf>
    <xf numFmtId="0" fontId="118" fillId="2" borderId="31" xfId="0" applyFont="1" applyFill="1" applyBorder="1" applyAlignment="1">
      <alignment horizontal="right"/>
    </xf>
    <xf numFmtId="3" fontId="0" fillId="0" borderId="35" xfId="0" applyNumberFormat="1" applyBorder="1"/>
    <xf numFmtId="0" fontId="0" fillId="0" borderId="35" xfId="0" applyBorder="1" applyAlignment="1">
      <alignment vertical="top"/>
    </xf>
    <xf numFmtId="0" fontId="131" fillId="25" borderId="0" xfId="8" applyFont="1" applyFill="1" applyAlignment="1">
      <alignment horizontal="left" indent="3"/>
    </xf>
    <xf numFmtId="0" fontId="131" fillId="0" borderId="0" xfId="8" applyFont="1" applyAlignment="1">
      <alignment horizontal="left" indent="3"/>
    </xf>
    <xf numFmtId="0" fontId="132" fillId="3" borderId="0" xfId="0" applyFont="1" applyFill="1"/>
    <xf numFmtId="0" fontId="64" fillId="0" borderId="5" xfId="0" applyFont="1" applyBorder="1" applyAlignment="1">
      <alignment wrapText="1"/>
    </xf>
    <xf numFmtId="0" fontId="22" fillId="0" borderId="1" xfId="3" applyBorder="1" applyAlignment="1"/>
    <xf numFmtId="0" fontId="22" fillId="0" borderId="2" xfId="3" applyBorder="1" applyAlignment="1"/>
    <xf numFmtId="0" fontId="22" fillId="0" borderId="3" xfId="3" applyBorder="1" applyAlignment="1"/>
    <xf numFmtId="0" fontId="22" fillId="0" borderId="4" xfId="3" applyBorder="1" applyAlignment="1">
      <alignment vertical="center"/>
    </xf>
    <xf numFmtId="0" fontId="22" fillId="0" borderId="0" xfId="3" applyAlignment="1">
      <alignment vertical="center"/>
    </xf>
    <xf numFmtId="0" fontId="64" fillId="14" borderId="35" xfId="0" applyFont="1" applyFill="1" applyBorder="1" applyAlignment="1">
      <alignment horizontal="left" wrapText="1"/>
    </xf>
    <xf numFmtId="0" fontId="64" fillId="14" borderId="0" xfId="0" applyFont="1" applyFill="1" applyAlignment="1">
      <alignment horizontal="left" wrapText="1"/>
    </xf>
    <xf numFmtId="0" fontId="64" fillId="14" borderId="35" xfId="0" applyFont="1" applyFill="1" applyBorder="1" applyAlignment="1">
      <alignment wrapText="1"/>
    </xf>
    <xf numFmtId="0" fontId="64" fillId="14" borderId="0" xfId="0" applyFont="1" applyFill="1" applyAlignment="1">
      <alignment wrapText="1"/>
    </xf>
    <xf numFmtId="0" fontId="79" fillId="0" borderId="0" xfId="0" applyFont="1" applyAlignment="1">
      <alignment wrapText="1"/>
    </xf>
    <xf numFmtId="0" fontId="64" fillId="3" borderId="35" xfId="0" applyFont="1" applyFill="1" applyBorder="1" applyAlignment="1">
      <alignment horizontal="left" wrapText="1"/>
    </xf>
    <xf numFmtId="0" fontId="64" fillId="3" borderId="0" xfId="0" applyFont="1" applyFill="1" applyAlignment="1">
      <alignment horizontal="left" wrapText="1"/>
    </xf>
    <xf numFmtId="0" fontId="0" fillId="3" borderId="46" xfId="0" applyFill="1" applyBorder="1" applyAlignment="1">
      <alignment horizontal="center"/>
    </xf>
    <xf numFmtId="0" fontId="0" fillId="3" borderId="45" xfId="0" applyFill="1" applyBorder="1" applyAlignment="1">
      <alignment horizontal="center"/>
    </xf>
    <xf numFmtId="0" fontId="0" fillId="3" borderId="44" xfId="0" applyFill="1" applyBorder="1" applyAlignment="1">
      <alignment horizontal="center"/>
    </xf>
    <xf numFmtId="0" fontId="0" fillId="0" borderId="0" xfId="0" applyAlignment="1">
      <alignment horizontal="center"/>
    </xf>
    <xf numFmtId="0" fontId="0" fillId="0" borderId="34" xfId="0" applyBorder="1" applyAlignment="1">
      <alignment horizontal="center"/>
    </xf>
    <xf numFmtId="0" fontId="64" fillId="3" borderId="34" xfId="0" applyFont="1" applyFill="1" applyBorder="1" applyAlignment="1">
      <alignment horizontal="left" wrapText="1"/>
    </xf>
    <xf numFmtId="0" fontId="5" fillId="19" borderId="0" xfId="0" applyFont="1" applyFill="1" applyAlignment="1">
      <alignment horizontal="center" wrapText="1"/>
    </xf>
    <xf numFmtId="0" fontId="0" fillId="0" borderId="0" xfId="0" applyAlignment="1">
      <alignment horizontal="center" wrapText="1"/>
    </xf>
    <xf numFmtId="0" fontId="5" fillId="18" borderId="0" xfId="0" applyFont="1" applyFill="1" applyAlignment="1">
      <alignment horizontal="center" wrapText="1"/>
    </xf>
    <xf numFmtId="0" fontId="64" fillId="3" borderId="35" xfId="0" applyFont="1" applyFill="1" applyBorder="1" applyAlignment="1">
      <alignment wrapText="1"/>
    </xf>
    <xf numFmtId="0" fontId="122" fillId="0" borderId="0" xfId="0" applyFont="1" applyAlignment="1">
      <alignment wrapText="1"/>
    </xf>
    <xf numFmtId="0" fontId="122" fillId="0" borderId="34" xfId="0" applyFont="1" applyBorder="1" applyAlignment="1">
      <alignment wrapText="1"/>
    </xf>
    <xf numFmtId="0" fontId="0" fillId="0" borderId="34" xfId="0" applyBorder="1" applyAlignment="1">
      <alignment horizontal="center" wrapText="1"/>
    </xf>
    <xf numFmtId="0" fontId="64" fillId="14" borderId="34" xfId="0" applyFont="1" applyFill="1" applyBorder="1" applyAlignment="1">
      <alignment horizontal="left" wrapText="1"/>
    </xf>
    <xf numFmtId="0" fontId="64" fillId="0" borderId="0" xfId="0" applyFont="1" applyAlignment="1">
      <alignment wrapText="1"/>
    </xf>
    <xf numFmtId="0" fontId="7" fillId="6" borderId="0" xfId="0" applyFont="1" applyFill="1" applyAlignment="1">
      <alignment horizontal="left" vertical="center" wrapText="1"/>
    </xf>
    <xf numFmtId="0" fontId="0" fillId="0" borderId="0" xfId="0" applyAlignment="1">
      <alignment horizontal="left" vertical="center" wrapText="1"/>
    </xf>
    <xf numFmtId="0" fontId="7" fillId="2" borderId="0" xfId="0" applyFont="1" applyFill="1" applyAlignment="1">
      <alignment horizontal="left" vertical="center" wrapText="1"/>
    </xf>
    <xf numFmtId="0" fontId="7" fillId="0" borderId="0" xfId="0" applyFont="1" applyAlignment="1">
      <alignment horizontal="left" vertical="center" wrapText="1"/>
    </xf>
    <xf numFmtId="0" fontId="0" fillId="0" borderId="12" xfId="0" applyBorder="1" applyAlignment="1">
      <alignment horizontal="left" vertical="center" wrapText="1"/>
    </xf>
    <xf numFmtId="0" fontId="7" fillId="3" borderId="4"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5" xfId="0" applyFont="1" applyFill="1" applyBorder="1" applyAlignment="1">
      <alignment horizontal="left" vertical="center" wrapText="1"/>
    </xf>
    <xf numFmtId="0" fontId="64" fillId="0" borderId="4" xfId="0" applyFont="1" applyBorder="1" applyAlignment="1">
      <alignment horizontal="left" wrapText="1"/>
    </xf>
    <xf numFmtId="0" fontId="64" fillId="0" borderId="0" xfId="0" applyFont="1" applyAlignment="1">
      <alignment horizontal="left" wrapText="1"/>
    </xf>
    <xf numFmtId="0" fontId="64" fillId="0" borderId="5" xfId="0" applyFont="1" applyBorder="1" applyAlignment="1">
      <alignment horizontal="left" wrapText="1"/>
    </xf>
    <xf numFmtId="0" fontId="62" fillId="2" borderId="1" xfId="0" applyFont="1" applyFill="1" applyBorder="1" applyAlignment="1"/>
    <xf numFmtId="0" fontId="0" fillId="0" borderId="2" xfId="0" applyBorder="1" applyAlignment="1"/>
    <xf numFmtId="0" fontId="0" fillId="0" borderId="3" xfId="0" applyBorder="1" applyAlignment="1"/>
    <xf numFmtId="0" fontId="33" fillId="2" borderId="0" xfId="0" applyFont="1" applyFill="1" applyAlignment="1">
      <alignment vertical="center" wrapText="1"/>
    </xf>
    <xf numFmtId="0" fontId="26" fillId="2" borderId="4" xfId="0" applyFont="1" applyFill="1" applyBorder="1" applyAlignment="1">
      <alignment vertical="center" wrapText="1"/>
    </xf>
    <xf numFmtId="0" fontId="25" fillId="0" borderId="0" xfId="0" applyFont="1" applyAlignment="1">
      <alignment vertical="center" wrapText="1"/>
    </xf>
    <xf numFmtId="0" fontId="7" fillId="6" borderId="4" xfId="0" applyFont="1" applyFill="1" applyBorder="1" applyAlignment="1">
      <alignment horizontal="left" vertical="center" wrapText="1"/>
    </xf>
    <xf numFmtId="0" fontId="7" fillId="8" borderId="4" xfId="3" applyFont="1" applyFill="1" applyBorder="1" applyAlignment="1">
      <alignment horizontal="left" vertical="center" wrapText="1"/>
    </xf>
    <xf numFmtId="0" fontId="7" fillId="8" borderId="0" xfId="3" applyFont="1" applyFill="1" applyAlignment="1">
      <alignment horizontal="left" vertical="center" wrapText="1"/>
    </xf>
    <xf numFmtId="0" fontId="7" fillId="8" borderId="5" xfId="3" applyFont="1" applyFill="1" applyBorder="1" applyAlignment="1">
      <alignment horizontal="left" vertical="center" wrapText="1"/>
    </xf>
    <xf numFmtId="0" fontId="26" fillId="2" borderId="0" xfId="0" applyFont="1" applyFill="1" applyAlignment="1">
      <alignment vertical="center" wrapText="1"/>
    </xf>
    <xf numFmtId="0" fontId="25" fillId="0" borderId="0" xfId="0" applyFont="1" applyAlignment="1"/>
    <xf numFmtId="0" fontId="5" fillId="11" borderId="29" xfId="0" applyFont="1" applyFill="1" applyBorder="1" applyAlignment="1">
      <alignment horizontal="center" vertical="center" wrapText="1"/>
    </xf>
    <xf numFmtId="0" fontId="5" fillId="11" borderId="30" xfId="0" applyFont="1" applyFill="1" applyBorder="1" applyAlignment="1">
      <alignment horizontal="center" vertical="center" wrapText="1"/>
    </xf>
    <xf numFmtId="0" fontId="7" fillId="0" borderId="4" xfId="0" applyFont="1" applyBorder="1" applyAlignment="1">
      <alignment horizontal="left" vertical="center" wrapText="1"/>
    </xf>
    <xf numFmtId="0" fontId="7" fillId="8" borderId="4" xfId="3" applyFont="1" applyFill="1" applyBorder="1" applyAlignment="1">
      <alignment horizontal="left" vertical="center"/>
    </xf>
    <xf numFmtId="0" fontId="7" fillId="8" borderId="0" xfId="3" applyFont="1" applyFill="1" applyAlignment="1">
      <alignment horizontal="left" vertical="center"/>
    </xf>
    <xf numFmtId="0" fontId="7" fillId="8" borderId="5" xfId="3" applyFont="1" applyFill="1" applyBorder="1" applyAlignment="1">
      <alignment horizontal="left" vertical="center"/>
    </xf>
    <xf numFmtId="0" fontId="7" fillId="2" borderId="4" xfId="0" applyFont="1" applyFill="1" applyBorder="1" applyAlignment="1">
      <alignment horizontal="left" vertical="center"/>
    </xf>
    <xf numFmtId="0" fontId="7" fillId="2" borderId="0" xfId="0" applyFont="1" applyFill="1" applyAlignment="1">
      <alignment horizontal="left" vertical="center"/>
    </xf>
    <xf numFmtId="0" fontId="7" fillId="2" borderId="5" xfId="0" applyFont="1" applyFill="1" applyBorder="1" applyAlignment="1">
      <alignment horizontal="left" vertical="center"/>
    </xf>
    <xf numFmtId="0" fontId="7" fillId="2" borderId="4" xfId="0" applyFont="1" applyFill="1" applyBorder="1" applyAlignment="1">
      <alignment horizontal="left" vertical="center" wrapText="1"/>
    </xf>
    <xf numFmtId="0" fontId="7" fillId="2" borderId="27" xfId="0" applyFont="1" applyFill="1" applyBorder="1" applyAlignment="1">
      <alignment horizontal="left" vertical="center" wrapText="1"/>
    </xf>
    <xf numFmtId="0" fontId="17" fillId="9" borderId="4" xfId="0" applyFont="1" applyFill="1" applyBorder="1" applyAlignment="1">
      <alignment horizontal="left" vertical="center" wrapText="1"/>
    </xf>
    <xf numFmtId="0" fontId="17" fillId="9" borderId="47" xfId="0" applyFont="1" applyFill="1" applyBorder="1" applyAlignment="1">
      <alignment horizontal="left" vertical="center" wrapText="1"/>
    </xf>
    <xf numFmtId="0" fontId="23" fillId="4" borderId="16" xfId="0" applyFont="1" applyFill="1" applyBorder="1" applyAlignment="1">
      <alignment horizontal="left" vertical="center" wrapText="1"/>
    </xf>
    <xf numFmtId="0" fontId="23" fillId="4" borderId="0" xfId="0" applyFont="1" applyFill="1" applyAlignment="1">
      <alignment horizontal="left" vertical="center" wrapText="1"/>
    </xf>
    <xf numFmtId="0" fontId="23" fillId="4" borderId="5" xfId="0" applyFont="1" applyFill="1" applyBorder="1" applyAlignment="1">
      <alignment horizontal="left" vertical="center" wrapText="1"/>
    </xf>
    <xf numFmtId="0" fontId="7" fillId="2" borderId="5" xfId="0" applyFont="1" applyFill="1" applyBorder="1" applyAlignment="1">
      <alignment horizontal="left" vertical="center" wrapText="1"/>
    </xf>
    <xf numFmtId="0" fontId="23" fillId="4" borderId="4" xfId="0" applyFont="1" applyFill="1" applyBorder="1" applyAlignment="1">
      <alignment horizontal="left" vertical="center"/>
    </xf>
    <xf numFmtId="0" fontId="23" fillId="4" borderId="0" xfId="0" applyFont="1" applyFill="1" applyAlignment="1">
      <alignment horizontal="left" vertical="center"/>
    </xf>
    <xf numFmtId="49" fontId="7" fillId="6" borderId="16" xfId="4" applyNumberFormat="1" applyFont="1" applyFill="1" applyBorder="1" applyAlignment="1">
      <alignment horizontal="left" vertical="center" wrapText="1"/>
    </xf>
    <xf numFmtId="49" fontId="7" fillId="6" borderId="0" xfId="4" applyNumberFormat="1" applyFont="1" applyFill="1" applyBorder="1" applyAlignment="1">
      <alignment horizontal="left" vertical="center" wrapText="1"/>
    </xf>
    <xf numFmtId="166" fontId="7" fillId="6" borderId="16" xfId="4" applyNumberFormat="1" applyFont="1" applyFill="1" applyBorder="1" applyAlignment="1">
      <alignment horizontal="left" vertical="center" wrapText="1"/>
    </xf>
    <xf numFmtId="166" fontId="7" fillId="6" borderId="5" xfId="4" applyNumberFormat="1" applyFont="1" applyFill="1" applyBorder="1" applyAlignment="1">
      <alignment horizontal="left" vertical="center" wrapText="1"/>
    </xf>
    <xf numFmtId="49" fontId="7" fillId="3" borderId="16" xfId="4" applyNumberFormat="1" applyFont="1" applyFill="1" applyBorder="1" applyAlignment="1">
      <alignment horizontal="left" vertical="center" wrapText="1"/>
    </xf>
    <xf numFmtId="49" fontId="7" fillId="3" borderId="0" xfId="4" applyNumberFormat="1" applyFont="1" applyFill="1" applyBorder="1" applyAlignment="1">
      <alignment horizontal="left" vertical="center" wrapText="1"/>
    </xf>
    <xf numFmtId="166" fontId="7" fillId="3" borderId="16" xfId="4" applyNumberFormat="1" applyFont="1" applyFill="1" applyBorder="1" applyAlignment="1">
      <alignment horizontal="left" vertical="center" wrapText="1"/>
    </xf>
    <xf numFmtId="166" fontId="7" fillId="3" borderId="5" xfId="4" applyNumberFormat="1" applyFont="1" applyFill="1" applyBorder="1" applyAlignment="1">
      <alignment horizontal="left" vertical="center" wrapText="1"/>
    </xf>
    <xf numFmtId="49" fontId="7" fillId="3" borderId="5" xfId="4" applyNumberFormat="1" applyFont="1" applyFill="1" applyBorder="1" applyAlignment="1">
      <alignment horizontal="left" vertical="center" wrapText="1"/>
    </xf>
    <xf numFmtId="49" fontId="7" fillId="6" borderId="16" xfId="4" applyNumberFormat="1" applyFont="1" applyFill="1" applyBorder="1" applyAlignment="1">
      <alignment horizontal="center" vertical="center" wrapText="1"/>
    </xf>
    <xf numFmtId="49" fontId="7" fillId="6" borderId="0" xfId="4" applyNumberFormat="1" applyFont="1" applyFill="1" applyBorder="1" applyAlignment="1">
      <alignment horizontal="center" vertical="center" wrapText="1"/>
    </xf>
    <xf numFmtId="49" fontId="7" fillId="3" borderId="16" xfId="4" applyNumberFormat="1" applyFont="1" applyFill="1" applyBorder="1" applyAlignment="1">
      <alignment horizontal="center" vertical="center" wrapText="1"/>
    </xf>
    <xf numFmtId="49" fontId="7" fillId="3" borderId="0" xfId="4" applyNumberFormat="1" applyFont="1" applyFill="1" applyBorder="1" applyAlignment="1">
      <alignment horizontal="center" vertical="center" wrapText="1"/>
    </xf>
  </cellXfs>
  <cellStyles count="10">
    <cellStyle name="Comma" xfId="1" builtinId="3"/>
    <cellStyle name="Comma 2" xfId="5" xr:uid="{04D926C6-A253-9949-A914-C0059F83C76C}"/>
    <cellStyle name="Comma 2 2" xfId="4" xr:uid="{7121ACD3-7D2B-9A45-AB37-FF146E0EE264}"/>
    <cellStyle name="Hyperlink" xfId="8" builtinId="8"/>
    <cellStyle name="Hyperlink 2" xfId="9" xr:uid="{DDF52AAC-47A5-6040-B7DE-CA5E2536200C}"/>
    <cellStyle name="Normal" xfId="0" builtinId="0"/>
    <cellStyle name="Normal 2" xfId="6" xr:uid="{DDB157D9-72FA-2345-B2D0-1A6501CBCE6B}"/>
    <cellStyle name="Normal 3" xfId="3" xr:uid="{A9F129E5-C9C7-E247-8EF1-0EB7AE6F920B}"/>
    <cellStyle name="Percent" xfId="2" builtinId="5"/>
    <cellStyle name="Percent 2" xfId="7" xr:uid="{3FF73794-AF43-BE43-8230-B34D53FE462A}"/>
  </cellStyles>
  <dxfs count="0"/>
  <tableStyles count="0" defaultTableStyle="TableStyleMedium2" defaultPivotStyle="PivotStyleLight16"/>
  <colors>
    <mruColors>
      <color rgb="FF074F30"/>
      <color rgb="FF031E82"/>
      <color rgb="FF001E82"/>
      <color rgb="FFC0C0C0"/>
      <color rgb="FF0000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12700</xdr:colOff>
      <xdr:row>0</xdr:row>
      <xdr:rowOff>0</xdr:rowOff>
    </xdr:from>
    <xdr:to>
      <xdr:col>9</xdr:col>
      <xdr:colOff>0</xdr:colOff>
      <xdr:row>0</xdr:row>
      <xdr:rowOff>3092034</xdr:rowOff>
    </xdr:to>
    <xdr:pic>
      <xdr:nvPicPr>
        <xdr:cNvPr id="3" name="Picture 2">
          <a:extLst>
            <a:ext uri="{FF2B5EF4-FFF2-40B4-BE49-F238E27FC236}">
              <a16:creationId xmlns:a16="http://schemas.microsoft.com/office/drawing/2014/main" id="{045F390C-A3C5-5A4C-A04C-BC8864E4EC8E}"/>
            </a:ext>
          </a:extLst>
        </xdr:cNvPr>
        <xdr:cNvPicPr>
          <a:picLocks noChangeAspect="1"/>
        </xdr:cNvPicPr>
      </xdr:nvPicPr>
      <xdr:blipFill>
        <a:blip xmlns:r="http://schemas.openxmlformats.org/officeDocument/2006/relationships" r:embed="rId1"/>
        <a:stretch>
          <a:fillRect/>
        </a:stretch>
      </xdr:blipFill>
      <xdr:spPr>
        <a:xfrm>
          <a:off x="1397000" y="0"/>
          <a:ext cx="11506200" cy="30920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13</xdr:col>
      <xdr:colOff>0</xdr:colOff>
      <xdr:row>1</xdr:row>
      <xdr:rowOff>11248</xdr:rowOff>
    </xdr:to>
    <xdr:pic>
      <xdr:nvPicPr>
        <xdr:cNvPr id="6" name="Picture 5">
          <a:extLst>
            <a:ext uri="{FF2B5EF4-FFF2-40B4-BE49-F238E27FC236}">
              <a16:creationId xmlns:a16="http://schemas.microsoft.com/office/drawing/2014/main" id="{A27D5609-502F-D144-B2C7-5AE41CE0DB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1800" y="0"/>
          <a:ext cx="11620500" cy="31227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6347</xdr:colOff>
      <xdr:row>0</xdr:row>
      <xdr:rowOff>0</xdr:rowOff>
    </xdr:from>
    <xdr:to>
      <xdr:col>10</xdr:col>
      <xdr:colOff>7935</xdr:colOff>
      <xdr:row>1</xdr:row>
      <xdr:rowOff>0</xdr:rowOff>
    </xdr:to>
    <xdr:pic>
      <xdr:nvPicPr>
        <xdr:cNvPr id="2" name="Picture 1">
          <a:extLst>
            <a:ext uri="{FF2B5EF4-FFF2-40B4-BE49-F238E27FC236}">
              <a16:creationId xmlns:a16="http://schemas.microsoft.com/office/drawing/2014/main" id="{3FB87C1C-C58A-5649-932D-4AD0B381D58A}"/>
            </a:ext>
          </a:extLst>
        </xdr:cNvPr>
        <xdr:cNvPicPr>
          <a:picLocks noChangeAspect="1"/>
        </xdr:cNvPicPr>
      </xdr:nvPicPr>
      <xdr:blipFill>
        <a:blip xmlns:r="http://schemas.openxmlformats.org/officeDocument/2006/relationships" r:embed="rId1"/>
        <a:stretch>
          <a:fillRect/>
        </a:stretch>
      </xdr:blipFill>
      <xdr:spPr>
        <a:xfrm>
          <a:off x="1301747" y="0"/>
          <a:ext cx="12739688" cy="3238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12699</xdr:colOff>
      <xdr:row>0</xdr:row>
      <xdr:rowOff>0</xdr:rowOff>
    </xdr:from>
    <xdr:to>
      <xdr:col>9</xdr:col>
      <xdr:colOff>1224119</xdr:colOff>
      <xdr:row>0</xdr:row>
      <xdr:rowOff>3251200</xdr:rowOff>
    </xdr:to>
    <xdr:pic>
      <xdr:nvPicPr>
        <xdr:cNvPr id="4" name="Picture 3">
          <a:extLst>
            <a:ext uri="{FF2B5EF4-FFF2-40B4-BE49-F238E27FC236}">
              <a16:creationId xmlns:a16="http://schemas.microsoft.com/office/drawing/2014/main" id="{534DFB45-53DC-C74F-B6D5-3D7C678229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1899" y="0"/>
          <a:ext cx="12098495" cy="3251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xchange.telstra.com.au/sustainability/data-downloads/" TargetMode="External"/><Relationship Id="rId2" Type="http://schemas.openxmlformats.org/officeDocument/2006/relationships/hyperlink" Target="https://exchange.telstra.com.au/sustainability/data-downloads/" TargetMode="External"/><Relationship Id="rId1" Type="http://schemas.openxmlformats.org/officeDocument/2006/relationships/hyperlink" Target="https://exchange.telstra.com.au/sustainability/" TargetMode="External"/><Relationship Id="rId5" Type="http://schemas.openxmlformats.org/officeDocument/2006/relationships/drawing" Target="../drawings/drawing1.xml"/><Relationship Id="rId4" Type="http://schemas.openxmlformats.org/officeDocument/2006/relationships/hyperlink" Target="https://exchange.telstra.com.au/sustainability/data-download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xchange.telstra.com.au/sustainability/data-downloads/" TargetMode="External"/><Relationship Id="rId1" Type="http://schemas.openxmlformats.org/officeDocument/2006/relationships/hyperlink" Target="https://exchange.telstra.com.au/sustainability/data-download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D9EB7-C371-D946-BD63-C3E8458F77EB}">
  <sheetPr>
    <pageSetUpPr fitToPage="1"/>
  </sheetPr>
  <dimension ref="A1:AH176"/>
  <sheetViews>
    <sheetView zoomScaleNormal="100" workbookViewId="0">
      <selection activeCell="D4" sqref="D4"/>
    </sheetView>
  </sheetViews>
  <sheetFormatPr defaultColWidth="6.44140625" defaultRowHeight="14.4"/>
  <cols>
    <col min="1" max="1" width="8.44140625" style="448" customWidth="1"/>
    <col min="2" max="2" width="9.44140625" style="448" customWidth="1"/>
    <col min="3" max="3" width="14.44140625" style="448" customWidth="1"/>
    <col min="4" max="8" width="18.44140625" style="448" customWidth="1"/>
    <col min="9" max="9" width="43.44140625" style="448" customWidth="1"/>
    <col min="10" max="10" width="18.44140625" style="435" customWidth="1"/>
    <col min="11" max="11" width="9.44140625" style="435" customWidth="1"/>
    <col min="12" max="16" width="8.109375" style="435" customWidth="1"/>
    <col min="17" max="34" width="6.44140625" style="435"/>
    <col min="35" max="16384" width="6.44140625" style="448"/>
  </cols>
  <sheetData>
    <row r="1" spans="1:9" s="435" customFormat="1" ht="243.9" customHeight="1">
      <c r="A1" s="434"/>
      <c r="B1" s="434"/>
      <c r="C1" s="791"/>
      <c r="D1" s="792"/>
      <c r="E1" s="792"/>
      <c r="F1" s="792"/>
      <c r="G1" s="792"/>
      <c r="H1" s="792"/>
      <c r="I1" s="793"/>
    </row>
    <row r="2" spans="1:9" s="435" customFormat="1" ht="24.6">
      <c r="A2" s="434"/>
      <c r="B2" s="434"/>
      <c r="C2" s="436"/>
      <c r="D2" s="437"/>
      <c r="E2" s="434"/>
      <c r="F2" s="434"/>
      <c r="G2" s="434"/>
      <c r="H2" s="434"/>
      <c r="I2" s="438"/>
    </row>
    <row r="3" spans="1:9" s="435" customFormat="1" ht="17.399999999999999">
      <c r="A3" s="434"/>
      <c r="B3" s="434"/>
      <c r="C3" s="439"/>
      <c r="D3" s="454" t="s">
        <v>0</v>
      </c>
      <c r="E3" s="434"/>
      <c r="F3" s="434"/>
      <c r="G3" s="434"/>
      <c r="H3" s="434"/>
      <c r="I3" s="440"/>
    </row>
    <row r="4" spans="1:9" s="435" customFormat="1" ht="17.399999999999999">
      <c r="A4" s="434"/>
      <c r="B4" s="434"/>
      <c r="C4" s="439"/>
      <c r="D4" s="441" t="s">
        <v>1</v>
      </c>
      <c r="E4" s="434"/>
      <c r="F4" s="434"/>
      <c r="G4" s="434"/>
      <c r="H4" s="434"/>
      <c r="I4" s="440"/>
    </row>
    <row r="5" spans="1:9" s="435" customFormat="1" ht="17.399999999999999">
      <c r="A5" s="434"/>
      <c r="B5" s="434"/>
      <c r="C5" s="439"/>
      <c r="D5" s="441" t="s">
        <v>2</v>
      </c>
      <c r="E5" s="434"/>
      <c r="F5" s="434"/>
      <c r="G5" s="434"/>
      <c r="H5" s="434"/>
      <c r="I5" s="440"/>
    </row>
    <row r="6" spans="1:9" s="435" customFormat="1" ht="17.399999999999999">
      <c r="A6" s="434"/>
      <c r="B6" s="434"/>
      <c r="C6" s="439"/>
      <c r="D6" s="441" t="s">
        <v>3</v>
      </c>
      <c r="E6" s="434"/>
      <c r="F6" s="434"/>
      <c r="G6" s="434"/>
      <c r="H6" s="434"/>
      <c r="I6" s="440"/>
    </row>
    <row r="7" spans="1:9" s="435" customFormat="1" ht="17.399999999999999">
      <c r="A7" s="434"/>
      <c r="B7" s="434"/>
      <c r="C7" s="439"/>
      <c r="D7" s="441" t="s">
        <v>4</v>
      </c>
      <c r="E7" s="434"/>
      <c r="F7" s="434"/>
      <c r="G7" s="434"/>
      <c r="H7" s="434"/>
      <c r="I7" s="440"/>
    </row>
    <row r="8" spans="1:9" s="435" customFormat="1" ht="17.399999999999999">
      <c r="A8" s="434"/>
      <c r="B8" s="434"/>
      <c r="C8" s="439"/>
      <c r="D8" s="441" t="s">
        <v>5</v>
      </c>
      <c r="E8" s="434"/>
      <c r="F8" s="434"/>
      <c r="G8" s="434"/>
      <c r="H8" s="434"/>
      <c r="I8" s="440"/>
    </row>
    <row r="9" spans="1:9" s="435" customFormat="1" ht="17.399999999999999">
      <c r="A9" s="434"/>
      <c r="B9" s="434"/>
      <c r="C9" s="439"/>
      <c r="D9" s="441" t="s">
        <v>6</v>
      </c>
      <c r="E9" s="434"/>
      <c r="F9" s="434"/>
      <c r="G9" s="434"/>
      <c r="H9" s="434"/>
      <c r="I9" s="440"/>
    </row>
    <row r="10" spans="1:9" s="435" customFormat="1" ht="17.399999999999999">
      <c r="A10" s="434"/>
      <c r="B10" s="434"/>
      <c r="C10" s="439"/>
      <c r="D10" s="441" t="s">
        <v>7</v>
      </c>
      <c r="E10" s="434"/>
      <c r="F10" s="434"/>
      <c r="G10" s="434"/>
      <c r="H10" s="434"/>
      <c r="I10" s="440"/>
    </row>
    <row r="11" spans="1:9" s="435" customFormat="1" ht="17.399999999999999">
      <c r="A11" s="434"/>
      <c r="B11" s="434"/>
      <c r="C11" s="439"/>
      <c r="D11" s="441" t="s">
        <v>8</v>
      </c>
      <c r="E11" s="434"/>
      <c r="F11" s="434"/>
      <c r="G11" s="434"/>
      <c r="H11" s="434"/>
      <c r="I11" s="440"/>
    </row>
    <row r="12" spans="1:9" s="435" customFormat="1" ht="17.399999999999999">
      <c r="A12" s="434"/>
      <c r="B12" s="434"/>
      <c r="C12" s="439"/>
      <c r="D12" s="441" t="s">
        <v>9</v>
      </c>
      <c r="E12" s="434"/>
      <c r="F12" s="434"/>
      <c r="G12" s="434"/>
      <c r="H12" s="434"/>
      <c r="I12" s="440"/>
    </row>
    <row r="13" spans="1:9" s="435" customFormat="1" ht="17.399999999999999">
      <c r="A13" s="434"/>
      <c r="B13" s="434"/>
      <c r="C13" s="439"/>
      <c r="D13" s="441" t="s">
        <v>10</v>
      </c>
      <c r="E13" s="434"/>
      <c r="F13" s="434"/>
      <c r="G13" s="434"/>
      <c r="H13" s="434"/>
      <c r="I13" s="440"/>
    </row>
    <row r="14" spans="1:9" s="435" customFormat="1" ht="17.399999999999999">
      <c r="A14" s="434"/>
      <c r="B14" s="434"/>
      <c r="C14" s="439"/>
      <c r="D14" s="441" t="s">
        <v>11</v>
      </c>
      <c r="E14" s="434"/>
      <c r="F14" s="434"/>
      <c r="G14" s="434"/>
      <c r="H14" s="434"/>
      <c r="I14" s="440"/>
    </row>
    <row r="15" spans="1:9" s="435" customFormat="1" ht="17.399999999999999">
      <c r="A15" s="434"/>
      <c r="B15" s="434"/>
      <c r="C15" s="439"/>
      <c r="D15" s="442" t="s">
        <v>12</v>
      </c>
      <c r="E15" s="434"/>
      <c r="F15" s="434"/>
      <c r="G15" s="434"/>
      <c r="H15" s="434"/>
      <c r="I15" s="440"/>
    </row>
    <row r="16" spans="1:9" s="435" customFormat="1" ht="17.399999999999999">
      <c r="A16" s="434"/>
      <c r="B16" s="434"/>
      <c r="C16" s="439"/>
      <c r="D16" s="442" t="s">
        <v>13</v>
      </c>
      <c r="E16" s="434"/>
      <c r="F16" s="434"/>
      <c r="G16" s="434"/>
      <c r="H16" s="434"/>
      <c r="I16" s="440"/>
    </row>
    <row r="17" spans="1:9" s="435" customFormat="1" ht="17.399999999999999">
      <c r="A17" s="434"/>
      <c r="B17" s="434"/>
      <c r="C17" s="439"/>
      <c r="D17" s="441" t="s">
        <v>14</v>
      </c>
      <c r="E17" s="434"/>
      <c r="F17" s="434"/>
      <c r="G17" s="434"/>
      <c r="H17" s="434"/>
      <c r="I17" s="440"/>
    </row>
    <row r="18" spans="1:9" s="435" customFormat="1" ht="17.399999999999999">
      <c r="A18" s="434"/>
      <c r="B18" s="434"/>
      <c r="C18" s="439"/>
      <c r="D18" s="441" t="s">
        <v>15</v>
      </c>
      <c r="E18" s="434"/>
      <c r="F18" s="434"/>
      <c r="G18" s="434"/>
      <c r="H18" s="434"/>
      <c r="I18" s="440"/>
    </row>
    <row r="19" spans="1:9" s="435" customFormat="1" ht="17.399999999999999">
      <c r="A19" s="434"/>
      <c r="B19" s="434"/>
      <c r="C19" s="439"/>
      <c r="D19" s="441" t="s">
        <v>16</v>
      </c>
      <c r="E19" s="452"/>
      <c r="F19" s="434"/>
      <c r="G19" s="434"/>
      <c r="H19" s="434"/>
      <c r="I19" s="440"/>
    </row>
    <row r="20" spans="1:9" s="435" customFormat="1" ht="17.399999999999999">
      <c r="A20" s="434"/>
      <c r="B20" s="434"/>
      <c r="C20" s="439"/>
      <c r="D20" s="441" t="s">
        <v>17</v>
      </c>
      <c r="E20" s="434"/>
      <c r="F20" s="434"/>
      <c r="G20" s="434"/>
      <c r="H20" s="434"/>
      <c r="I20" s="440"/>
    </row>
    <row r="21" spans="1:9" s="435" customFormat="1" ht="17.399999999999999">
      <c r="A21" s="434"/>
      <c r="B21" s="434"/>
      <c r="C21" s="439"/>
      <c r="D21" s="445" t="s">
        <v>18</v>
      </c>
      <c r="E21" s="434"/>
      <c r="F21" s="434"/>
      <c r="G21" s="434"/>
      <c r="H21" s="434"/>
      <c r="I21" s="440"/>
    </row>
    <row r="22" spans="1:9" s="435" customFormat="1" ht="17.399999999999999">
      <c r="A22" s="434"/>
      <c r="B22" s="434"/>
      <c r="C22" s="439"/>
      <c r="D22" s="442" t="s">
        <v>19</v>
      </c>
      <c r="E22" s="434"/>
      <c r="F22" s="434"/>
      <c r="G22" s="434"/>
      <c r="H22" s="434"/>
      <c r="I22" s="440"/>
    </row>
    <row r="23" spans="1:9" s="435" customFormat="1" ht="17.399999999999999">
      <c r="A23" s="434"/>
      <c r="B23" s="434"/>
      <c r="C23" s="439"/>
      <c r="D23" s="442" t="s">
        <v>20</v>
      </c>
      <c r="E23" s="434"/>
      <c r="F23" s="434"/>
      <c r="G23" s="434"/>
      <c r="H23" s="434"/>
      <c r="I23" s="440"/>
    </row>
    <row r="24" spans="1:9" s="435" customFormat="1" ht="17.399999999999999">
      <c r="A24" s="434"/>
      <c r="B24" s="434"/>
      <c r="C24" s="439"/>
      <c r="D24" s="442" t="s">
        <v>21</v>
      </c>
      <c r="E24" s="434"/>
      <c r="F24" s="434"/>
      <c r="G24" s="434"/>
      <c r="H24" s="434"/>
      <c r="I24" s="440"/>
    </row>
    <row r="25" spans="1:9" s="435" customFormat="1" ht="17.399999999999999">
      <c r="A25" s="434"/>
      <c r="B25" s="434"/>
      <c r="C25" s="439"/>
      <c r="D25" s="442" t="s">
        <v>22</v>
      </c>
      <c r="E25" s="434"/>
      <c r="F25" s="434"/>
      <c r="G25" s="434"/>
      <c r="H25" s="434"/>
      <c r="I25" s="440"/>
    </row>
    <row r="26" spans="1:9" s="435" customFormat="1" ht="17.399999999999999">
      <c r="A26" s="434"/>
      <c r="B26" s="434"/>
      <c r="C26" s="439"/>
      <c r="D26" s="443"/>
      <c r="E26" s="434"/>
      <c r="F26" s="434"/>
      <c r="G26" s="434"/>
      <c r="H26" s="434"/>
      <c r="I26" s="440"/>
    </row>
    <row r="27" spans="1:9" s="435" customFormat="1" ht="17.399999999999999">
      <c r="A27" s="434"/>
      <c r="B27" s="434"/>
      <c r="C27" s="439"/>
      <c r="D27" s="454" t="s">
        <v>23</v>
      </c>
      <c r="E27" s="434"/>
      <c r="F27" s="434"/>
      <c r="G27" s="434"/>
      <c r="H27" s="434"/>
      <c r="I27" s="440"/>
    </row>
    <row r="28" spans="1:9" s="435" customFormat="1" ht="17.399999999999999">
      <c r="A28" s="434"/>
      <c r="B28" s="434"/>
      <c r="C28" s="439"/>
      <c r="D28" s="444" t="s">
        <v>24</v>
      </c>
      <c r="E28" s="434"/>
      <c r="F28" s="434"/>
      <c r="G28" s="434"/>
      <c r="H28" s="434"/>
      <c r="I28" s="440"/>
    </row>
    <row r="29" spans="1:9" s="435" customFormat="1" ht="17.399999999999999">
      <c r="A29" s="434"/>
      <c r="B29" s="434"/>
      <c r="C29" s="439"/>
      <c r="D29" s="444" t="s">
        <v>25</v>
      </c>
      <c r="E29" s="434"/>
      <c r="F29" s="434"/>
      <c r="G29" s="434"/>
      <c r="H29" s="434"/>
      <c r="I29" s="440"/>
    </row>
    <row r="30" spans="1:9" s="435" customFormat="1" ht="17.399999999999999">
      <c r="A30" s="434"/>
      <c r="B30" s="434"/>
      <c r="C30" s="439"/>
      <c r="D30" s="444" t="s">
        <v>26</v>
      </c>
      <c r="E30" s="434"/>
      <c r="F30" s="434"/>
      <c r="G30" s="434"/>
      <c r="H30" s="434"/>
      <c r="I30" s="440"/>
    </row>
    <row r="31" spans="1:9" s="435" customFormat="1" ht="17.399999999999999">
      <c r="A31" s="434"/>
      <c r="B31" s="434"/>
      <c r="C31" s="439"/>
      <c r="D31" s="444" t="s">
        <v>27</v>
      </c>
      <c r="E31" s="434"/>
      <c r="F31" s="434"/>
      <c r="G31" s="434"/>
      <c r="H31" s="434"/>
      <c r="I31" s="440"/>
    </row>
    <row r="32" spans="1:9" s="435" customFormat="1" ht="17.399999999999999">
      <c r="A32" s="434"/>
      <c r="B32" s="434"/>
      <c r="C32" s="439"/>
      <c r="D32" s="443"/>
      <c r="E32" s="434"/>
      <c r="F32" s="434"/>
      <c r="G32" s="434"/>
      <c r="H32" s="434"/>
      <c r="I32" s="440"/>
    </row>
    <row r="33" spans="1:9" s="435" customFormat="1" ht="17.399999999999999">
      <c r="A33" s="434"/>
      <c r="B33" s="434"/>
      <c r="C33" s="439"/>
      <c r="D33" s="454" t="s">
        <v>28</v>
      </c>
      <c r="E33" s="434"/>
      <c r="F33" s="434"/>
      <c r="G33" s="434"/>
      <c r="H33" s="434"/>
      <c r="I33" s="440"/>
    </row>
    <row r="34" spans="1:9" s="435" customFormat="1" ht="17.399999999999999">
      <c r="A34" s="434"/>
      <c r="B34" s="434"/>
      <c r="C34" s="439"/>
      <c r="D34" s="442" t="s">
        <v>29</v>
      </c>
      <c r="E34" s="434"/>
      <c r="F34" s="434"/>
      <c r="G34" s="434"/>
      <c r="H34" s="434"/>
      <c r="I34" s="440"/>
    </row>
    <row r="35" spans="1:9" s="435" customFormat="1" ht="17.399999999999999">
      <c r="A35" s="434"/>
      <c r="B35" s="434"/>
      <c r="C35" s="439"/>
      <c r="D35" s="445" t="s">
        <v>30</v>
      </c>
      <c r="E35" s="434"/>
      <c r="F35" s="434"/>
      <c r="G35" s="434"/>
      <c r="H35" s="434"/>
      <c r="I35" s="440"/>
    </row>
    <row r="36" spans="1:9" s="435" customFormat="1" ht="17.399999999999999">
      <c r="A36" s="434"/>
      <c r="B36" s="434"/>
      <c r="C36" s="439"/>
      <c r="D36" s="444" t="s">
        <v>31</v>
      </c>
      <c r="E36" s="434"/>
      <c r="F36" s="434"/>
      <c r="G36" s="434"/>
      <c r="H36" s="434"/>
      <c r="I36" s="440"/>
    </row>
    <row r="37" spans="1:9" s="435" customFormat="1" ht="17.399999999999999">
      <c r="A37" s="434"/>
      <c r="B37" s="434"/>
      <c r="C37" s="439"/>
      <c r="D37" s="444" t="s">
        <v>32</v>
      </c>
      <c r="E37" s="434"/>
      <c r="F37" s="434"/>
      <c r="G37" s="434"/>
      <c r="H37" s="434"/>
      <c r="I37" s="440"/>
    </row>
    <row r="38" spans="1:9" s="435" customFormat="1" ht="17.399999999999999">
      <c r="A38" s="434"/>
      <c r="B38" s="434"/>
      <c r="C38" s="439"/>
      <c r="D38" s="444" t="s">
        <v>33</v>
      </c>
      <c r="E38" s="434"/>
      <c r="F38" s="434"/>
      <c r="G38" s="434"/>
      <c r="H38" s="434"/>
      <c r="I38" s="440"/>
    </row>
    <row r="39" spans="1:9" s="435" customFormat="1" ht="17.399999999999999">
      <c r="A39" s="434"/>
      <c r="B39" s="434"/>
      <c r="C39" s="439"/>
      <c r="D39" s="444" t="s">
        <v>34</v>
      </c>
      <c r="E39" s="434"/>
      <c r="F39" s="434"/>
      <c r="G39" s="434"/>
      <c r="H39" s="434"/>
      <c r="I39" s="440"/>
    </row>
    <row r="40" spans="1:9" s="435" customFormat="1" ht="17.399999999999999">
      <c r="A40" s="434"/>
      <c r="B40" s="434"/>
      <c r="C40" s="439"/>
      <c r="D40" s="444" t="s">
        <v>35</v>
      </c>
      <c r="E40" s="434"/>
      <c r="F40" s="434"/>
      <c r="G40" s="434"/>
      <c r="H40" s="434"/>
      <c r="I40" s="440"/>
    </row>
    <row r="41" spans="1:9" s="435" customFormat="1" ht="17.399999999999999">
      <c r="A41" s="434"/>
      <c r="B41" s="434"/>
      <c r="C41" s="439"/>
      <c r="D41" s="444" t="s">
        <v>36</v>
      </c>
      <c r="E41" s="434"/>
      <c r="F41" s="434"/>
      <c r="G41" s="434"/>
      <c r="H41" s="434"/>
      <c r="I41" s="440"/>
    </row>
    <row r="42" spans="1:9" s="435" customFormat="1" ht="17.399999999999999">
      <c r="A42" s="434"/>
      <c r="B42" s="434"/>
      <c r="C42" s="439"/>
      <c r="D42" s="444" t="s">
        <v>37</v>
      </c>
      <c r="E42" s="434"/>
      <c r="F42" s="434"/>
      <c r="G42" s="434"/>
      <c r="H42" s="434"/>
      <c r="I42" s="440"/>
    </row>
    <row r="43" spans="1:9" s="435" customFormat="1" ht="17.399999999999999">
      <c r="A43" s="434"/>
      <c r="B43" s="434"/>
      <c r="C43" s="439"/>
      <c r="D43" s="444" t="s">
        <v>38</v>
      </c>
      <c r="E43" s="434"/>
      <c r="F43" s="434"/>
      <c r="G43" s="434"/>
      <c r="H43" s="434"/>
      <c r="I43" s="440"/>
    </row>
    <row r="44" spans="1:9" s="435" customFormat="1" ht="17.399999999999999">
      <c r="A44" s="434"/>
      <c r="B44" s="434"/>
      <c r="C44" s="439"/>
      <c r="D44" s="444" t="s">
        <v>39</v>
      </c>
      <c r="E44" s="434"/>
      <c r="F44" s="434"/>
      <c r="G44" s="434"/>
      <c r="H44" s="434"/>
      <c r="I44" s="440"/>
    </row>
    <row r="45" spans="1:9" s="435" customFormat="1" ht="17.399999999999999">
      <c r="A45" s="434"/>
      <c r="B45" s="434"/>
      <c r="C45" s="439"/>
      <c r="D45" s="446"/>
      <c r="E45" s="434"/>
      <c r="F45" s="434"/>
      <c r="G45" s="434"/>
      <c r="H45" s="434"/>
      <c r="I45" s="440"/>
    </row>
    <row r="46" spans="1:9" s="435" customFormat="1" ht="17.399999999999999">
      <c r="A46" s="434"/>
      <c r="B46" s="434"/>
      <c r="C46" s="439"/>
      <c r="D46" s="454" t="s">
        <v>40</v>
      </c>
      <c r="E46" s="434"/>
      <c r="F46" s="434"/>
      <c r="G46" s="434"/>
      <c r="H46" s="434"/>
      <c r="I46" s="440"/>
    </row>
    <row r="47" spans="1:9" s="435" customFormat="1" ht="17.399999999999999">
      <c r="A47" s="434"/>
      <c r="B47" s="434"/>
      <c r="C47" s="439"/>
      <c r="D47" s="787" t="s">
        <v>41</v>
      </c>
      <c r="E47" s="447"/>
      <c r="F47" s="447"/>
      <c r="G47" s="434"/>
      <c r="H47" s="434"/>
      <c r="I47" s="440"/>
    </row>
    <row r="48" spans="1:9" s="435" customFormat="1" ht="17.399999999999999">
      <c r="A48" s="434"/>
      <c r="B48" s="434"/>
      <c r="C48" s="439"/>
      <c r="D48" s="787" t="s">
        <v>42</v>
      </c>
      <c r="E48" s="448"/>
      <c r="F48" s="448"/>
      <c r="G48" s="434"/>
      <c r="H48" s="434"/>
      <c r="I48" s="440"/>
    </row>
    <row r="49" spans="1:9" s="435" customFormat="1" ht="17.399999999999999">
      <c r="A49" s="434"/>
      <c r="B49" s="434"/>
      <c r="C49" s="439"/>
      <c r="D49" s="788" t="s">
        <v>43</v>
      </c>
      <c r="E49" s="447"/>
      <c r="F49" s="447"/>
      <c r="G49" s="434"/>
      <c r="H49" s="434"/>
      <c r="I49" s="440"/>
    </row>
    <row r="50" spans="1:9" s="435" customFormat="1" ht="17.399999999999999">
      <c r="A50" s="434"/>
      <c r="B50" s="434"/>
      <c r="C50" s="439"/>
      <c r="D50" s="787" t="s">
        <v>44</v>
      </c>
      <c r="E50" s="447"/>
      <c r="F50" s="447"/>
      <c r="G50" s="434"/>
      <c r="H50" s="434"/>
      <c r="I50" s="440"/>
    </row>
    <row r="51" spans="1:9" s="435" customFormat="1" ht="17.399999999999999">
      <c r="A51" s="434"/>
      <c r="B51" s="434"/>
      <c r="C51" s="439"/>
      <c r="D51" s="444"/>
      <c r="E51" s="434"/>
      <c r="F51" s="434"/>
      <c r="G51" s="434"/>
      <c r="H51" s="434"/>
      <c r="I51" s="440"/>
    </row>
    <row r="52" spans="1:9" s="435" customFormat="1" ht="17.399999999999999">
      <c r="A52" s="434"/>
      <c r="B52" s="434"/>
      <c r="C52" s="439"/>
      <c r="D52" s="444"/>
      <c r="E52" s="434"/>
      <c r="F52" s="434"/>
      <c r="G52" s="434"/>
      <c r="H52" s="434"/>
      <c r="I52" s="440"/>
    </row>
    <row r="53" spans="1:9" s="435" customFormat="1" ht="17.399999999999999">
      <c r="A53" s="434"/>
      <c r="B53" s="434"/>
      <c r="C53" s="439"/>
      <c r="D53" s="444"/>
      <c r="E53" s="434"/>
      <c r="F53" s="434"/>
      <c r="G53" s="434"/>
      <c r="H53" s="434"/>
      <c r="I53" s="440"/>
    </row>
    <row r="54" spans="1:9" s="435" customFormat="1">
      <c r="A54" s="434"/>
      <c r="B54" s="434"/>
      <c r="C54" s="449"/>
      <c r="D54" s="444"/>
      <c r="E54" s="434"/>
      <c r="F54" s="434"/>
      <c r="G54" s="434"/>
      <c r="H54" s="434"/>
      <c r="I54" s="440"/>
    </row>
    <row r="55" spans="1:9" s="435" customFormat="1">
      <c r="A55" s="434"/>
      <c r="B55" s="434"/>
      <c r="C55" s="794"/>
      <c r="D55" s="795"/>
      <c r="E55" s="434"/>
      <c r="F55" s="434"/>
      <c r="G55" s="434"/>
      <c r="H55" s="434"/>
      <c r="I55" s="440"/>
    </row>
    <row r="56" spans="1:9" s="435" customFormat="1">
      <c r="C56" s="450"/>
      <c r="D56" s="451"/>
      <c r="E56" s="451"/>
      <c r="F56" s="451"/>
      <c r="G56" s="451"/>
      <c r="H56" s="451"/>
      <c r="I56" s="75" t="s">
        <v>45</v>
      </c>
    </row>
    <row r="57" spans="1:9" s="435" customFormat="1"/>
    <row r="58" spans="1:9" s="435" customFormat="1"/>
    <row r="59" spans="1:9" s="435" customFormat="1"/>
    <row r="60" spans="1:9" s="435" customFormat="1"/>
    <row r="61" spans="1:9" s="435" customFormat="1"/>
    <row r="62" spans="1:9" s="435" customFormat="1"/>
    <row r="63" spans="1:9" s="435" customFormat="1"/>
    <row r="64" spans="1:9" s="435" customFormat="1"/>
    <row r="65" s="435" customFormat="1"/>
    <row r="66" s="435" customFormat="1"/>
    <row r="67" s="435" customFormat="1"/>
    <row r="68" s="435" customFormat="1"/>
    <row r="69" s="435" customFormat="1"/>
    <row r="70" s="435" customFormat="1"/>
    <row r="71" s="435" customFormat="1"/>
    <row r="72" s="435" customFormat="1"/>
    <row r="73" s="435" customFormat="1"/>
    <row r="74" s="435" customFormat="1"/>
    <row r="75" s="435" customFormat="1"/>
    <row r="76" s="435" customFormat="1"/>
    <row r="77" s="435" customFormat="1"/>
    <row r="78" s="435" customFormat="1"/>
    <row r="79" s="435" customFormat="1"/>
    <row r="80" s="435" customFormat="1"/>
    <row r="81" s="435" customFormat="1"/>
    <row r="82" s="435" customFormat="1"/>
    <row r="83" s="435" customFormat="1"/>
    <row r="84" s="435" customFormat="1"/>
    <row r="85" s="435" customFormat="1"/>
    <row r="86" s="435" customFormat="1"/>
    <row r="87" s="435" customFormat="1"/>
    <row r="88" s="435" customFormat="1"/>
    <row r="89" s="435" customFormat="1"/>
    <row r="90" s="435" customFormat="1"/>
    <row r="91" s="435" customFormat="1"/>
    <row r="92" s="435" customFormat="1"/>
    <row r="93" s="435" customFormat="1"/>
    <row r="94" s="435" customFormat="1"/>
    <row r="95" s="435" customFormat="1"/>
    <row r="96" s="435" customFormat="1"/>
    <row r="97" s="435" customFormat="1"/>
    <row r="98" s="435" customFormat="1"/>
    <row r="99" s="435" customFormat="1"/>
    <row r="100" s="435" customFormat="1"/>
    <row r="101" s="435" customFormat="1"/>
    <row r="102" s="435" customFormat="1"/>
    <row r="103" s="435" customFormat="1"/>
    <row r="104" s="435" customFormat="1"/>
    <row r="105" s="435" customFormat="1"/>
    <row r="106" s="435" customFormat="1"/>
    <row r="107" s="435" customFormat="1"/>
    <row r="108" s="435" customFormat="1"/>
    <row r="109" s="435" customFormat="1"/>
    <row r="110" s="435" customFormat="1"/>
    <row r="111" s="435" customFormat="1"/>
    <row r="112" s="435" customFormat="1"/>
    <row r="113" s="435" customFormat="1"/>
    <row r="114" s="435" customFormat="1"/>
    <row r="115" s="435" customFormat="1"/>
    <row r="116" s="435" customFormat="1"/>
    <row r="117" s="435" customFormat="1"/>
    <row r="118" s="435" customFormat="1"/>
    <row r="119" s="435" customFormat="1"/>
    <row r="120" s="435" customFormat="1"/>
    <row r="121" s="435" customFormat="1"/>
    <row r="122" s="435" customFormat="1"/>
    <row r="123" s="435" customFormat="1"/>
    <row r="124" s="435" customFormat="1"/>
    <row r="125" s="435" customFormat="1"/>
    <row r="126" s="435" customFormat="1"/>
    <row r="127" s="435" customFormat="1"/>
    <row r="128" s="435" customFormat="1"/>
    <row r="129" s="435" customFormat="1"/>
    <row r="130" s="435" customFormat="1"/>
    <row r="131" s="435" customFormat="1"/>
    <row r="132" s="435" customFormat="1"/>
    <row r="133" s="435" customFormat="1"/>
    <row r="134" s="435" customFormat="1"/>
    <row r="135" s="435" customFormat="1"/>
    <row r="136" s="435" customFormat="1"/>
    <row r="137" s="435" customFormat="1"/>
    <row r="138" s="435" customFormat="1"/>
    <row r="139" s="435" customFormat="1"/>
    <row r="140" s="435" customFormat="1"/>
    <row r="141" s="435" customFormat="1"/>
    <row r="142" s="435" customFormat="1"/>
    <row r="143" s="435" customFormat="1"/>
    <row r="144" s="435" customFormat="1"/>
    <row r="145" s="435" customFormat="1"/>
    <row r="146" s="435" customFormat="1"/>
    <row r="147" s="435" customFormat="1"/>
    <row r="148" s="435" customFormat="1"/>
    <row r="149" s="435" customFormat="1"/>
    <row r="150" s="435" customFormat="1"/>
    <row r="151" s="435" customFormat="1"/>
    <row r="152" s="435" customFormat="1"/>
    <row r="153" s="435" customFormat="1"/>
    <row r="154" s="435" customFormat="1"/>
    <row r="155" s="435" customFormat="1"/>
    <row r="156" s="435" customFormat="1"/>
    <row r="157" s="435" customFormat="1"/>
    <row r="158" s="435" customFormat="1"/>
    <row r="159" s="435" customFormat="1"/>
    <row r="160" s="435" customFormat="1"/>
    <row r="161" s="435" customFormat="1"/>
    <row r="162" s="435" customFormat="1"/>
    <row r="163" s="435" customFormat="1"/>
    <row r="164" s="435" customFormat="1"/>
    <row r="165" s="435" customFormat="1"/>
    <row r="166" s="435" customFormat="1"/>
    <row r="167" s="435" customFormat="1"/>
    <row r="168" s="435" customFormat="1"/>
    <row r="169" s="435" customFormat="1"/>
    <row r="170" s="435" customFormat="1"/>
    <row r="171" s="435" customFormat="1"/>
    <row r="172" s="435" customFormat="1"/>
    <row r="173" s="435" customFormat="1"/>
    <row r="174" s="435" customFormat="1"/>
    <row r="175" s="435" customFormat="1"/>
    <row r="176" s="435" customFormat="1"/>
  </sheetData>
  <sheetProtection sheet="1" objects="1" scenarios="1"/>
  <mergeCells count="2">
    <mergeCell ref="C1:I1"/>
    <mergeCell ref="C55:D55"/>
  </mergeCells>
  <hyperlinks>
    <hyperlink ref="D47" r:id="rId1" xr:uid="{6952E650-2AAE-F442-892D-A085E4CCBFE3}"/>
    <hyperlink ref="D48" r:id="rId2" xr:uid="{A497D10F-4BE9-0B4D-96AF-1E6B3413DC45}"/>
    <hyperlink ref="D49" r:id="rId3" xr:uid="{4226FBA1-A84B-8C44-B758-45A78AFDCE2E}"/>
    <hyperlink ref="D50" r:id="rId4" xr:uid="{C17CC195-2049-9944-9FB6-A5A1FF916319}"/>
  </hyperlinks>
  <pageMargins left="0.7" right="0.7" top="0.75" bottom="0.75" header="0.3" footer="0.3"/>
  <pageSetup paperSize="8" scale="81" orientation="portrait"/>
  <headerFooter>
    <oddFooter>&amp;C_x000D_&amp;1#&amp;"Calibri"&amp;10&amp;K000000 General</oddFoot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BBF3B-0618-4B48-8329-ABA2EB5A0F9B}">
  <sheetPr>
    <tabColor rgb="FF031E82"/>
  </sheetPr>
  <dimension ref="A1:O395"/>
  <sheetViews>
    <sheetView showGridLines="0" tabSelected="1" zoomScaleNormal="100" workbookViewId="0">
      <selection activeCell="C13" sqref="C13"/>
    </sheetView>
  </sheetViews>
  <sheetFormatPr defaultColWidth="8.88671875" defaultRowHeight="14.4"/>
  <cols>
    <col min="2" max="2" width="13.44140625" style="4" customWidth="1"/>
    <col min="3" max="3" width="37.44140625" customWidth="1"/>
    <col min="4" max="5" width="11.44140625" style="286" customWidth="1"/>
    <col min="6" max="12" width="11.44140625" customWidth="1"/>
    <col min="13" max="13" width="11.44140625" style="4" customWidth="1"/>
    <col min="14" max="14" width="31" bestFit="1" customWidth="1"/>
  </cols>
  <sheetData>
    <row r="1" spans="3:15" s="4" customFormat="1" ht="245.25" customHeight="1">
      <c r="C1" s="803"/>
      <c r="D1" s="804"/>
      <c r="E1" s="804"/>
      <c r="F1" s="804"/>
      <c r="G1" s="804"/>
      <c r="H1" s="804"/>
      <c r="I1" s="804"/>
      <c r="J1" s="804"/>
      <c r="K1" s="804"/>
      <c r="L1" s="804"/>
      <c r="M1" s="805"/>
      <c r="N1" s="309"/>
    </row>
    <row r="2" spans="3:15" s="4" customFormat="1" ht="24.9" customHeight="1">
      <c r="C2" s="309"/>
      <c r="D2" s="602"/>
      <c r="E2" s="602"/>
      <c r="M2" s="290"/>
      <c r="N2" s="309"/>
    </row>
    <row r="3" spans="3:15" s="4" customFormat="1">
      <c r="C3" s="433" t="s">
        <v>46</v>
      </c>
      <c r="D3" s="602"/>
      <c r="E3" s="602"/>
      <c r="M3" s="290"/>
      <c r="N3" s="309"/>
    </row>
    <row r="4" spans="3:15" s="4" customFormat="1">
      <c r="C4" s="432" t="s">
        <v>47</v>
      </c>
      <c r="D4" s="602"/>
      <c r="E4" s="602"/>
      <c r="I4"/>
      <c r="J4"/>
      <c r="K4"/>
      <c r="L4"/>
      <c r="M4" s="467"/>
      <c r="N4" s="309"/>
    </row>
    <row r="5" spans="3:15" s="4" customFormat="1">
      <c r="C5" s="432" t="s">
        <v>48</v>
      </c>
      <c r="D5" s="602"/>
      <c r="E5" s="602"/>
      <c r="I5"/>
      <c r="J5"/>
      <c r="K5"/>
      <c r="L5"/>
      <c r="M5" s="467"/>
      <c r="N5" s="309"/>
    </row>
    <row r="6" spans="3:15" s="4" customFormat="1">
      <c r="C6" s="432" t="s">
        <v>49</v>
      </c>
      <c r="D6" s="602"/>
      <c r="E6" s="602"/>
      <c r="I6"/>
      <c r="J6"/>
      <c r="K6"/>
      <c r="L6"/>
      <c r="M6" s="467"/>
      <c r="N6" s="309"/>
    </row>
    <row r="7" spans="3:15" s="4" customFormat="1">
      <c r="C7" s="432" t="s">
        <v>50</v>
      </c>
      <c r="D7" s="602"/>
      <c r="E7" s="602"/>
      <c r="I7"/>
      <c r="J7"/>
      <c r="K7"/>
      <c r="L7"/>
      <c r="M7" s="467"/>
      <c r="N7" s="309"/>
    </row>
    <row r="8" spans="3:15" s="4" customFormat="1">
      <c r="C8" s="432" t="s">
        <v>51</v>
      </c>
      <c r="D8" s="602"/>
      <c r="E8" s="602"/>
      <c r="F8" s="789"/>
      <c r="I8"/>
      <c r="J8"/>
      <c r="K8"/>
      <c r="L8"/>
      <c r="M8" s="467"/>
      <c r="N8" s="309"/>
    </row>
    <row r="9" spans="3:15" s="4" customFormat="1">
      <c r="C9" s="432" t="s">
        <v>52</v>
      </c>
      <c r="D9" s="602"/>
      <c r="E9" s="602"/>
      <c r="M9" s="290"/>
      <c r="N9" s="309"/>
    </row>
    <row r="10" spans="3:15" s="4" customFormat="1" ht="24.9" customHeight="1">
      <c r="C10" s="309"/>
      <c r="D10" s="602"/>
      <c r="E10" s="602"/>
      <c r="M10" s="290"/>
      <c r="N10" s="309"/>
    </row>
    <row r="11" spans="3:15" s="4" customFormat="1" ht="24.9" customHeight="1">
      <c r="C11" s="351" t="s">
        <v>53</v>
      </c>
      <c r="D11" s="602"/>
      <c r="E11" s="602"/>
      <c r="M11" s="290"/>
      <c r="N11" s="309"/>
    </row>
    <row r="12" spans="3:15" s="4" customFormat="1" ht="17.25" customHeight="1">
      <c r="C12" s="309"/>
      <c r="D12" s="602"/>
      <c r="E12" s="602"/>
      <c r="J12" s="603"/>
      <c r="K12" s="603"/>
      <c r="L12" s="604"/>
      <c r="M12" s="605" t="s">
        <v>54</v>
      </c>
      <c r="N12" s="309"/>
    </row>
    <row r="13" spans="3:15" ht="19.2">
      <c r="C13" s="301" t="s">
        <v>55</v>
      </c>
      <c r="D13" s="606"/>
      <c r="E13" s="606"/>
      <c r="F13" s="607"/>
      <c r="G13" s="607"/>
      <c r="H13" s="608"/>
      <c r="I13" s="608"/>
      <c r="J13" s="608"/>
      <c r="K13" s="608"/>
      <c r="L13" s="608"/>
      <c r="M13" s="290"/>
      <c r="N13" s="309"/>
    </row>
    <row r="14" spans="3:15" ht="15" customHeight="1">
      <c r="C14" s="431"/>
      <c r="D14" s="609"/>
      <c r="E14" s="609"/>
      <c r="F14" s="610"/>
      <c r="G14" s="610"/>
      <c r="H14" s="608"/>
      <c r="I14" s="611" t="s">
        <v>56</v>
      </c>
      <c r="J14" s="611"/>
      <c r="K14" s="611"/>
      <c r="L14" s="611"/>
      <c r="M14" s="290"/>
      <c r="N14" s="350"/>
    </row>
    <row r="15" spans="3:15" ht="27" customHeight="1">
      <c r="C15" s="299"/>
      <c r="D15" s="298" t="s">
        <v>57</v>
      </c>
      <c r="E15" s="597" t="s">
        <v>58</v>
      </c>
      <c r="F15" s="597" t="s">
        <v>59</v>
      </c>
      <c r="G15" s="597" t="s">
        <v>60</v>
      </c>
      <c r="H15" s="597" t="s">
        <v>61</v>
      </c>
      <c r="I15" s="597" t="s">
        <v>62</v>
      </c>
      <c r="J15" s="612"/>
      <c r="K15" s="612"/>
      <c r="L15" s="612"/>
      <c r="M15" s="290"/>
      <c r="N15" s="350"/>
    </row>
    <row r="16" spans="3:15" ht="24.9" customHeight="1">
      <c r="C16" s="426" t="s">
        <v>63</v>
      </c>
      <c r="D16" s="430">
        <v>28959.294900000001</v>
      </c>
      <c r="E16" s="613">
        <v>29769</v>
      </c>
      <c r="F16" s="613">
        <v>34624</v>
      </c>
      <c r="G16" s="613">
        <f>35217-619.4</f>
        <v>34597.599999999999</v>
      </c>
      <c r="H16" s="613">
        <v>35853</v>
      </c>
      <c r="I16" s="614">
        <v>-2.72</v>
      </c>
      <c r="J16" s="615"/>
      <c r="K16" s="615"/>
      <c r="L16" s="615"/>
      <c r="M16" s="290"/>
      <c r="N16" s="785"/>
      <c r="O16" s="423"/>
    </row>
    <row r="17" spans="1:14" ht="24.9" customHeight="1">
      <c r="C17" s="429" t="s">
        <v>64</v>
      </c>
      <c r="D17" s="428">
        <v>27335.294900000001</v>
      </c>
      <c r="E17" s="616">
        <v>28194</v>
      </c>
      <c r="F17" s="616">
        <f>32796.0212071144-503.4</f>
        <v>32292.621207114396</v>
      </c>
      <c r="G17" s="616">
        <f>32912-619.4</f>
        <v>32292.6</v>
      </c>
      <c r="H17" s="616">
        <v>33482</v>
      </c>
      <c r="I17" s="617">
        <v>-3.05</v>
      </c>
      <c r="J17" s="615"/>
      <c r="K17" s="615"/>
      <c r="L17" s="615"/>
      <c r="M17" s="290"/>
      <c r="N17" s="785"/>
    </row>
    <row r="18" spans="1:14" ht="24.75" customHeight="1">
      <c r="A18" s="542"/>
      <c r="B18" s="543"/>
      <c r="C18" s="426" t="s">
        <v>65</v>
      </c>
      <c r="D18" s="430">
        <v>20635</v>
      </c>
      <c r="E18" s="613">
        <f>22448-419</f>
        <v>22029</v>
      </c>
      <c r="F18" s="613">
        <v>26001</v>
      </c>
      <c r="G18" s="613">
        <f>27450-644</f>
        <v>26806</v>
      </c>
      <c r="H18" s="613">
        <v>28563</v>
      </c>
      <c r="I18" s="614">
        <v>-6.33</v>
      </c>
      <c r="J18" s="615"/>
      <c r="K18" s="615"/>
      <c r="L18" s="615"/>
      <c r="M18" s="290"/>
      <c r="N18" s="785"/>
    </row>
    <row r="19" spans="1:14" ht="24.9" customHeight="1">
      <c r="A19" s="542"/>
      <c r="B19" s="543"/>
      <c r="C19" s="429" t="s">
        <v>66</v>
      </c>
      <c r="D19" s="428">
        <v>29762</v>
      </c>
      <c r="E19" s="616">
        <v>30300</v>
      </c>
      <c r="F19" s="616">
        <v>35925</v>
      </c>
      <c r="G19" s="616">
        <v>36651</v>
      </c>
      <c r="H19" s="616"/>
      <c r="I19" s="617">
        <v>-1.78</v>
      </c>
      <c r="J19" s="615"/>
      <c r="K19" s="615"/>
      <c r="L19" s="615"/>
      <c r="M19" s="290"/>
      <c r="N19" s="785"/>
    </row>
    <row r="20" spans="1:14" ht="24.75" customHeight="1">
      <c r="B20" s="427"/>
      <c r="C20" s="426" t="s">
        <v>67</v>
      </c>
      <c r="D20" s="425">
        <v>37294</v>
      </c>
      <c r="E20" s="613">
        <v>46135</v>
      </c>
      <c r="F20" s="613" t="s">
        <v>68</v>
      </c>
      <c r="G20" s="613" t="s">
        <v>68</v>
      </c>
      <c r="H20" s="613"/>
      <c r="I20" s="614">
        <v>-19.16</v>
      </c>
      <c r="J20" s="615"/>
      <c r="K20" s="615"/>
      <c r="L20" s="615"/>
      <c r="M20" s="290"/>
      <c r="N20" s="785"/>
    </row>
    <row r="21" spans="1:14">
      <c r="C21" s="424"/>
      <c r="D21" s="618" t="s">
        <v>69</v>
      </c>
      <c r="E21" s="619"/>
      <c r="F21" s="620"/>
      <c r="G21" s="620"/>
      <c r="H21" s="608"/>
      <c r="I21" s="608"/>
      <c r="J21" s="608"/>
      <c r="K21" s="608"/>
      <c r="L21" s="608"/>
      <c r="M21" s="290"/>
      <c r="N21" s="785"/>
    </row>
    <row r="22" spans="1:14" ht="12" customHeight="1">
      <c r="C22" s="292" t="s">
        <v>70</v>
      </c>
      <c r="D22" s="600"/>
      <c r="E22" s="600"/>
      <c r="F22" s="621"/>
      <c r="G22" s="621"/>
      <c r="H22" s="621"/>
      <c r="I22" s="621"/>
      <c r="J22" s="621"/>
      <c r="K22" s="621"/>
      <c r="L22" s="621"/>
      <c r="M22" s="290"/>
      <c r="N22" s="350"/>
    </row>
    <row r="23" spans="1:14" ht="29.25" customHeight="1">
      <c r="C23" s="801" t="s">
        <v>71</v>
      </c>
      <c r="D23" s="802"/>
      <c r="E23" s="802"/>
      <c r="F23" s="802"/>
      <c r="G23" s="802"/>
      <c r="H23" s="802"/>
      <c r="I23" s="802"/>
      <c r="J23" s="802"/>
      <c r="K23" s="802"/>
      <c r="L23" s="802"/>
      <c r="M23" s="290"/>
      <c r="N23" s="350"/>
    </row>
    <row r="24" spans="1:14">
      <c r="C24" s="796" t="s">
        <v>72</v>
      </c>
      <c r="D24" s="797"/>
      <c r="E24" s="797"/>
      <c r="F24" s="797"/>
      <c r="G24" s="797"/>
      <c r="H24" s="797"/>
      <c r="I24" s="797"/>
      <c r="J24" s="797"/>
      <c r="K24" s="797"/>
      <c r="L24" s="797"/>
      <c r="M24" s="290"/>
      <c r="N24" s="350"/>
    </row>
    <row r="25" spans="1:14">
      <c r="C25" s="796" t="s">
        <v>73</v>
      </c>
      <c r="D25" s="797"/>
      <c r="E25" s="797"/>
      <c r="F25" s="797"/>
      <c r="G25" s="797"/>
      <c r="H25" s="797"/>
      <c r="I25" s="797"/>
      <c r="J25" s="797"/>
      <c r="K25" s="797"/>
      <c r="L25" s="622"/>
      <c r="M25" s="290"/>
      <c r="N25" s="350"/>
    </row>
    <row r="26" spans="1:14">
      <c r="C26" s="796" t="s">
        <v>74</v>
      </c>
      <c r="D26" s="797"/>
      <c r="E26" s="797"/>
      <c r="F26" s="797"/>
      <c r="G26" s="797"/>
      <c r="H26" s="797"/>
      <c r="I26" s="797"/>
      <c r="J26" s="797"/>
      <c r="K26" s="797"/>
      <c r="L26" s="797"/>
      <c r="M26" s="290"/>
      <c r="N26" s="350"/>
    </row>
    <row r="27" spans="1:14">
      <c r="C27" s="422"/>
      <c r="D27" s="623"/>
      <c r="E27" s="623"/>
      <c r="F27" s="624"/>
      <c r="G27" s="624"/>
      <c r="H27" s="608"/>
      <c r="I27" s="608"/>
      <c r="K27" s="603"/>
      <c r="L27" s="604"/>
      <c r="M27" s="605" t="s">
        <v>75</v>
      </c>
      <c r="N27" s="350"/>
    </row>
    <row r="28" spans="1:14" ht="17.399999999999999">
      <c r="C28" s="301" t="s">
        <v>2</v>
      </c>
      <c r="D28" s="606"/>
      <c r="E28" s="606"/>
      <c r="F28" s="607"/>
      <c r="G28" s="607"/>
      <c r="H28" s="608"/>
      <c r="I28" s="608"/>
      <c r="J28" s="608"/>
      <c r="K28" s="608"/>
      <c r="L28" s="608"/>
      <c r="M28" s="290"/>
      <c r="N28" s="350"/>
    </row>
    <row r="29" spans="1:14">
      <c r="C29" s="307" t="s">
        <v>76</v>
      </c>
      <c r="D29" s="625"/>
      <c r="E29" s="625"/>
      <c r="F29" s="626"/>
      <c r="G29" s="626"/>
      <c r="H29" s="627"/>
      <c r="I29" s="611" t="s">
        <v>77</v>
      </c>
      <c r="J29" s="611"/>
      <c r="K29" s="611"/>
      <c r="L29" s="611"/>
      <c r="M29" s="290"/>
      <c r="N29" s="350"/>
    </row>
    <row r="30" spans="1:14" ht="27" customHeight="1">
      <c r="C30" s="299"/>
      <c r="D30" s="298" t="s">
        <v>57</v>
      </c>
      <c r="E30" s="628" t="s">
        <v>58</v>
      </c>
      <c r="F30" s="628" t="s">
        <v>59</v>
      </c>
      <c r="G30" s="628" t="s">
        <v>60</v>
      </c>
      <c r="H30" s="628" t="s">
        <v>61</v>
      </c>
      <c r="I30" s="629"/>
      <c r="J30" s="629"/>
      <c r="K30" s="629"/>
      <c r="L30" s="629"/>
      <c r="M30" s="290"/>
      <c r="N30" s="350"/>
    </row>
    <row r="31" spans="1:14">
      <c r="B31" s="4" t="s">
        <v>69</v>
      </c>
      <c r="C31" s="388" t="s">
        <v>78</v>
      </c>
      <c r="D31" s="415">
        <v>84.6</v>
      </c>
      <c r="E31" s="630">
        <v>83.931665396077406</v>
      </c>
      <c r="F31" s="631">
        <v>86.1</v>
      </c>
      <c r="G31" s="631">
        <v>87.8</v>
      </c>
      <c r="H31" s="631">
        <v>92.2</v>
      </c>
      <c r="I31" s="632"/>
      <c r="J31" s="632"/>
      <c r="K31" s="632"/>
      <c r="L31" s="632"/>
      <c r="M31" s="290"/>
      <c r="N31" s="350"/>
    </row>
    <row r="32" spans="1:14">
      <c r="C32" s="297" t="s">
        <v>79</v>
      </c>
      <c r="D32" s="421" t="s">
        <v>80</v>
      </c>
      <c r="E32" s="633">
        <v>0.1</v>
      </c>
      <c r="F32" s="633">
        <v>0.1</v>
      </c>
      <c r="G32" s="633">
        <v>0.1</v>
      </c>
      <c r="H32" s="633">
        <v>0.5</v>
      </c>
      <c r="I32" s="632"/>
      <c r="J32" s="632"/>
      <c r="K32" s="632"/>
      <c r="L32" s="632"/>
      <c r="M32" s="290"/>
      <c r="N32" s="350"/>
    </row>
    <row r="33" spans="2:14">
      <c r="C33" s="388" t="s">
        <v>81</v>
      </c>
      <c r="D33" s="420">
        <v>1.7</v>
      </c>
      <c r="E33" s="631">
        <v>2.4</v>
      </c>
      <c r="F33" s="631">
        <v>2.7</v>
      </c>
      <c r="G33" s="631">
        <v>2.4</v>
      </c>
      <c r="H33" s="631">
        <v>2.2000000000000002</v>
      </c>
      <c r="I33" s="632"/>
      <c r="J33" s="632"/>
      <c r="K33" s="632"/>
      <c r="L33" s="632"/>
      <c r="M33" s="290"/>
      <c r="N33" s="350"/>
    </row>
    <row r="34" spans="2:14">
      <c r="C34" s="297" t="s">
        <v>82</v>
      </c>
      <c r="D34" s="421">
        <v>7.8</v>
      </c>
      <c r="E34" s="633">
        <v>6.1</v>
      </c>
      <c r="F34" s="633">
        <v>5</v>
      </c>
      <c r="G34" s="633">
        <v>4.79</v>
      </c>
      <c r="H34" s="633">
        <v>0.1</v>
      </c>
      <c r="I34" s="632"/>
      <c r="J34" s="632"/>
      <c r="K34" s="632"/>
      <c r="L34" s="632"/>
      <c r="M34" s="290"/>
      <c r="N34" s="350"/>
    </row>
    <row r="35" spans="2:14">
      <c r="C35" s="388" t="s">
        <v>83</v>
      </c>
      <c r="D35" s="420">
        <v>2.2000000000000002</v>
      </c>
      <c r="E35" s="631" t="s">
        <v>68</v>
      </c>
      <c r="F35" s="631" t="s">
        <v>68</v>
      </c>
      <c r="G35" s="631" t="s">
        <v>68</v>
      </c>
      <c r="H35" s="631" t="s">
        <v>84</v>
      </c>
      <c r="I35" s="632"/>
      <c r="J35" s="632"/>
      <c r="K35" s="632"/>
      <c r="L35" s="632"/>
      <c r="M35" s="290"/>
      <c r="N35" s="350"/>
    </row>
    <row r="36" spans="2:14">
      <c r="C36" s="297" t="s">
        <v>85</v>
      </c>
      <c r="D36" s="419">
        <v>3.7</v>
      </c>
      <c r="E36" s="633">
        <v>7.5</v>
      </c>
      <c r="F36" s="633">
        <v>6.1</v>
      </c>
      <c r="G36" s="633">
        <v>5.0999999999999996</v>
      </c>
      <c r="H36" s="633">
        <v>5</v>
      </c>
      <c r="I36" s="632"/>
      <c r="J36" s="632"/>
      <c r="K36" s="632"/>
      <c r="L36" s="632"/>
      <c r="M36" s="290"/>
      <c r="N36" s="350"/>
    </row>
    <row r="37" spans="2:14">
      <c r="C37" s="293"/>
      <c r="D37" s="634"/>
      <c r="E37" s="635"/>
      <c r="F37" s="636"/>
      <c r="G37" s="637"/>
      <c r="H37" s="638"/>
      <c r="I37" s="639"/>
      <c r="J37" s="639"/>
      <c r="K37" s="639"/>
      <c r="L37" s="639"/>
      <c r="M37" s="290"/>
      <c r="N37" s="350"/>
    </row>
    <row r="38" spans="2:14">
      <c r="C38" s="292" t="s">
        <v>70</v>
      </c>
      <c r="D38" s="640"/>
      <c r="E38" s="640"/>
      <c r="F38" s="641"/>
      <c r="G38" s="641"/>
      <c r="H38" s="638"/>
      <c r="I38" s="639"/>
      <c r="J38" s="639"/>
      <c r="K38" s="639"/>
      <c r="L38" s="639"/>
      <c r="M38" s="290"/>
      <c r="N38" s="350"/>
    </row>
    <row r="39" spans="2:14">
      <c r="C39" s="304" t="s">
        <v>86</v>
      </c>
      <c r="D39" s="640"/>
      <c r="E39" s="640"/>
      <c r="F39" s="641"/>
      <c r="G39" s="641"/>
      <c r="H39" s="638"/>
      <c r="I39" s="639"/>
      <c r="J39" s="639"/>
      <c r="K39" s="639"/>
      <c r="L39" s="639"/>
      <c r="M39" s="290"/>
      <c r="N39" s="350"/>
    </row>
    <row r="40" spans="2:14">
      <c r="C40" s="304" t="s">
        <v>87</v>
      </c>
      <c r="D40" s="640"/>
      <c r="E40" s="640"/>
      <c r="F40" s="641"/>
      <c r="G40" s="641"/>
      <c r="H40" s="638"/>
      <c r="I40" s="639"/>
      <c r="J40" s="639"/>
      <c r="K40" s="639"/>
      <c r="L40" s="639"/>
      <c r="M40" s="290"/>
      <c r="N40" s="350"/>
    </row>
    <row r="41" spans="2:14" ht="15" customHeight="1">
      <c r="C41" s="292" t="s">
        <v>88</v>
      </c>
      <c r="D41" s="642"/>
      <c r="E41" s="642"/>
      <c r="F41" s="643"/>
      <c r="G41" s="643"/>
      <c r="H41" s="608"/>
      <c r="I41" s="608"/>
      <c r="J41" s="608"/>
      <c r="K41" s="608"/>
      <c r="L41" s="608"/>
      <c r="M41" s="290"/>
      <c r="N41" s="350"/>
    </row>
    <row r="42" spans="2:14" s="416" customFormat="1" ht="15" customHeight="1">
      <c r="B42" s="418"/>
      <c r="C42" s="292" t="s">
        <v>89</v>
      </c>
      <c r="D42" s="644"/>
      <c r="E42" s="644"/>
      <c r="F42" s="645"/>
      <c r="G42" s="645"/>
      <c r="H42" s="645"/>
      <c r="I42" s="646"/>
      <c r="J42" s="646"/>
      <c r="K42" s="646"/>
      <c r="L42" s="646"/>
      <c r="M42" s="417"/>
      <c r="N42" s="786"/>
    </row>
    <row r="43" spans="2:14">
      <c r="C43" s="390"/>
      <c r="D43" s="647"/>
      <c r="E43" s="647"/>
      <c r="F43" s="648"/>
      <c r="G43" s="648"/>
      <c r="H43" s="608"/>
      <c r="I43" s="608"/>
      <c r="J43" s="608"/>
      <c r="K43" s="608"/>
      <c r="L43" s="608"/>
      <c r="M43" s="290"/>
      <c r="N43" s="350"/>
    </row>
    <row r="44" spans="2:14" ht="17.399999999999999">
      <c r="C44" s="301" t="s">
        <v>3</v>
      </c>
      <c r="D44" s="606"/>
      <c r="E44" s="606"/>
      <c r="F44" s="607"/>
      <c r="G44" s="607"/>
      <c r="H44" s="608"/>
      <c r="I44" s="608"/>
      <c r="K44" s="603"/>
      <c r="L44" s="604"/>
      <c r="M44" s="605" t="s">
        <v>54</v>
      </c>
      <c r="N44" s="350"/>
    </row>
    <row r="45" spans="2:14">
      <c r="C45" s="307" t="s">
        <v>90</v>
      </c>
      <c r="D45" s="625"/>
      <c r="E45" s="625"/>
      <c r="F45" s="626"/>
      <c r="G45" s="626"/>
      <c r="H45" s="608"/>
      <c r="I45" s="611" t="s">
        <v>77</v>
      </c>
      <c r="J45" s="611"/>
      <c r="K45" s="611"/>
      <c r="L45" s="611"/>
      <c r="M45" s="290"/>
      <c r="N45" s="350"/>
    </row>
    <row r="46" spans="2:14" ht="27" customHeight="1">
      <c r="C46" s="299"/>
      <c r="D46" s="298" t="s">
        <v>57</v>
      </c>
      <c r="E46" s="628" t="s">
        <v>58</v>
      </c>
      <c r="F46" s="628" t="s">
        <v>59</v>
      </c>
      <c r="G46" s="628" t="s">
        <v>60</v>
      </c>
      <c r="H46" s="628" t="s">
        <v>61</v>
      </c>
      <c r="I46" s="629"/>
      <c r="J46" s="629"/>
      <c r="K46" s="629"/>
      <c r="L46" s="629"/>
      <c r="M46" s="290"/>
      <c r="N46" s="350"/>
    </row>
    <row r="47" spans="2:14" ht="21.6">
      <c r="C47" s="345" t="s">
        <v>91</v>
      </c>
      <c r="D47" s="413">
        <v>0.58298674060644839</v>
      </c>
      <c r="E47" s="633">
        <v>0.6</v>
      </c>
      <c r="F47" s="649">
        <v>0.69973395531907134</v>
      </c>
      <c r="G47" s="633">
        <v>0.77</v>
      </c>
      <c r="H47" s="633">
        <v>0.9</v>
      </c>
      <c r="I47" s="632"/>
      <c r="J47" s="632"/>
      <c r="K47" s="632"/>
      <c r="L47" s="632"/>
      <c r="M47" s="290"/>
      <c r="N47" s="350"/>
    </row>
    <row r="48" spans="2:14" ht="21.6">
      <c r="C48" s="388" t="s">
        <v>92</v>
      </c>
      <c r="D48" s="415">
        <v>32.643702676762295</v>
      </c>
      <c r="E48" s="631">
        <v>35.700000000000003</v>
      </c>
      <c r="F48" s="631">
        <v>34.6</v>
      </c>
      <c r="G48" s="631">
        <v>33.6</v>
      </c>
      <c r="H48" s="631">
        <v>34.799999999999997</v>
      </c>
      <c r="I48" s="632"/>
      <c r="J48" s="632"/>
      <c r="K48" s="632"/>
      <c r="L48" s="632"/>
      <c r="M48" s="290"/>
      <c r="N48" s="350"/>
    </row>
    <row r="49" spans="3:14" ht="21.6">
      <c r="C49" s="297" t="s">
        <v>93</v>
      </c>
      <c r="D49" s="414">
        <v>63.168746223027973</v>
      </c>
      <c r="E49" s="633">
        <v>63.7</v>
      </c>
      <c r="F49" s="633">
        <v>64.7</v>
      </c>
      <c r="G49" s="633">
        <v>65.599999999999994</v>
      </c>
      <c r="H49" s="633">
        <v>64.3</v>
      </c>
      <c r="I49" s="632"/>
      <c r="J49" s="632"/>
      <c r="K49" s="632"/>
      <c r="L49" s="632"/>
      <c r="M49" s="290"/>
      <c r="N49" s="350"/>
    </row>
    <row r="50" spans="3:14">
      <c r="C50" s="384"/>
      <c r="D50" s="650" t="s">
        <v>69</v>
      </c>
      <c r="E50" s="642"/>
      <c r="F50" s="643"/>
      <c r="G50" s="608"/>
      <c r="H50" s="608"/>
      <c r="I50" s="608"/>
      <c r="J50" s="608"/>
      <c r="K50" s="608"/>
      <c r="L50" s="608"/>
      <c r="M50" s="290"/>
      <c r="N50" s="350"/>
    </row>
    <row r="51" spans="3:14">
      <c r="C51" s="292" t="s">
        <v>70</v>
      </c>
      <c r="D51" s="640"/>
      <c r="E51" s="619"/>
      <c r="F51" s="620"/>
      <c r="G51" s="608"/>
      <c r="H51" s="608"/>
      <c r="I51" s="608"/>
      <c r="J51" s="608"/>
      <c r="K51" s="608"/>
      <c r="L51" s="608"/>
      <c r="M51" s="290"/>
      <c r="N51" s="350"/>
    </row>
    <row r="52" spans="3:14" ht="15" customHeight="1">
      <c r="C52" s="304" t="s">
        <v>94</v>
      </c>
      <c r="D52" s="645"/>
      <c r="E52" s="645"/>
      <c r="F52" s="645"/>
      <c r="G52" s="645"/>
      <c r="H52" s="645"/>
      <c r="I52" s="645"/>
      <c r="J52" s="645"/>
      <c r="K52" s="645"/>
      <c r="L52" s="645"/>
      <c r="M52" s="290"/>
      <c r="N52" s="350"/>
    </row>
    <row r="53" spans="3:14" ht="15" customHeight="1">
      <c r="C53" s="304" t="s">
        <v>87</v>
      </c>
      <c r="D53" s="645"/>
      <c r="E53" s="645"/>
      <c r="F53" s="645"/>
      <c r="G53" s="645"/>
      <c r="H53" s="645"/>
      <c r="I53" s="645"/>
      <c r="J53" s="645"/>
      <c r="K53" s="645"/>
      <c r="L53" s="645"/>
      <c r="M53" s="290"/>
      <c r="N53" s="350"/>
    </row>
    <row r="54" spans="3:14" ht="15" customHeight="1">
      <c r="C54" s="408" t="s">
        <v>95</v>
      </c>
      <c r="D54" s="651"/>
      <c r="E54" s="651"/>
      <c r="F54" s="651"/>
      <c r="G54" s="651"/>
      <c r="H54" s="651"/>
      <c r="I54" s="651"/>
      <c r="J54" s="651"/>
      <c r="K54" s="651"/>
      <c r="L54" s="651"/>
      <c r="M54" s="290"/>
      <c r="N54" s="350"/>
    </row>
    <row r="55" spans="3:14">
      <c r="C55" s="363"/>
      <c r="D55" s="640"/>
      <c r="E55" s="619"/>
      <c r="F55" s="620"/>
      <c r="G55" s="608"/>
      <c r="H55" s="608"/>
      <c r="I55" s="608"/>
      <c r="J55" s="608"/>
      <c r="K55" s="608"/>
      <c r="L55" s="608"/>
      <c r="M55" s="290"/>
      <c r="N55" s="350"/>
    </row>
    <row r="56" spans="3:14" ht="17.399999999999999">
      <c r="C56" s="301" t="s">
        <v>4</v>
      </c>
      <c r="D56" s="606"/>
      <c r="E56" s="606"/>
      <c r="F56" s="607"/>
      <c r="G56" s="608"/>
      <c r="H56" s="608"/>
      <c r="I56" s="608"/>
      <c r="K56" s="603"/>
      <c r="L56" s="604"/>
      <c r="M56" s="605" t="s">
        <v>54</v>
      </c>
      <c r="N56" s="350"/>
    </row>
    <row r="57" spans="3:14">
      <c r="C57" s="307" t="s">
        <v>90</v>
      </c>
      <c r="D57" s="625"/>
      <c r="E57" s="625"/>
      <c r="F57" s="626"/>
      <c r="G57" s="608"/>
      <c r="H57" s="608"/>
      <c r="I57" s="611" t="s">
        <v>77</v>
      </c>
      <c r="J57" s="611"/>
      <c r="K57" s="611"/>
      <c r="L57" s="611"/>
      <c r="M57" s="290"/>
      <c r="N57" s="350"/>
    </row>
    <row r="58" spans="3:14" ht="26.25" customHeight="1">
      <c r="C58" s="299"/>
      <c r="D58" s="298" t="s">
        <v>57</v>
      </c>
      <c r="E58" s="628" t="s">
        <v>58</v>
      </c>
      <c r="F58" s="628" t="s">
        <v>59</v>
      </c>
      <c r="G58" s="628" t="s">
        <v>60</v>
      </c>
      <c r="H58" s="628" t="s">
        <v>61</v>
      </c>
      <c r="I58" s="629"/>
      <c r="J58" s="629"/>
      <c r="K58" s="629"/>
      <c r="L58" s="629"/>
      <c r="M58" s="290"/>
      <c r="N58" s="350"/>
    </row>
    <row r="59" spans="3:14">
      <c r="C59" s="297" t="s">
        <v>96</v>
      </c>
      <c r="D59" s="413">
        <v>94.2</v>
      </c>
      <c r="E59" s="652">
        <v>93.068424803991448</v>
      </c>
      <c r="F59" s="652">
        <v>91.244864885237249</v>
      </c>
      <c r="G59" s="652">
        <v>90.6</v>
      </c>
      <c r="H59" s="633">
        <v>92.3</v>
      </c>
      <c r="I59" s="632"/>
      <c r="J59" s="632"/>
      <c r="K59" s="632"/>
      <c r="L59" s="632"/>
      <c r="M59" s="290"/>
      <c r="N59" s="350"/>
    </row>
    <row r="60" spans="3:14">
      <c r="C60" s="294" t="s">
        <v>97</v>
      </c>
      <c r="D60" s="413">
        <v>65.711623573258791</v>
      </c>
      <c r="E60" s="652">
        <v>69.084105488239487</v>
      </c>
      <c r="F60" s="652">
        <v>67.500848000603014</v>
      </c>
      <c r="G60" s="652">
        <v>65.8</v>
      </c>
      <c r="H60" s="633"/>
      <c r="I60" s="632"/>
      <c r="J60" s="632"/>
      <c r="K60" s="632"/>
      <c r="L60" s="632"/>
      <c r="M60" s="290"/>
      <c r="N60" s="350"/>
    </row>
    <row r="61" spans="3:14">
      <c r="C61" s="294" t="s">
        <v>98</v>
      </c>
      <c r="D61" s="413">
        <v>27.863188135724826</v>
      </c>
      <c r="E61" s="652">
        <v>23.984319315751961</v>
      </c>
      <c r="F61" s="652">
        <v>23.744016884634227</v>
      </c>
      <c r="G61" s="652">
        <v>24.9</v>
      </c>
      <c r="H61" s="633"/>
      <c r="I61" s="632"/>
      <c r="J61" s="632"/>
      <c r="K61" s="632"/>
      <c r="L61" s="632"/>
      <c r="M61" s="290"/>
      <c r="N61" s="350"/>
    </row>
    <row r="62" spans="3:14">
      <c r="C62" s="295" t="s">
        <v>99</v>
      </c>
      <c r="D62" s="412">
        <v>3.5</v>
      </c>
      <c r="E62" s="410">
        <v>4.4101924447612264</v>
      </c>
      <c r="F62" s="409">
        <v>4.8731767987035015</v>
      </c>
      <c r="G62" s="653">
        <v>4.5999999999999996</v>
      </c>
      <c r="H62" s="631">
        <v>5.6</v>
      </c>
      <c r="I62" s="632"/>
      <c r="J62" s="632"/>
      <c r="K62" s="632"/>
      <c r="L62" s="632"/>
      <c r="M62" s="290"/>
      <c r="N62" s="350"/>
    </row>
    <row r="63" spans="3:14">
      <c r="C63" s="295" t="s">
        <v>97</v>
      </c>
      <c r="D63" s="412">
        <v>0.66775370758599273</v>
      </c>
      <c r="E63" s="410">
        <v>0.792943692088382</v>
      </c>
      <c r="F63" s="409">
        <v>0.93091621754042131</v>
      </c>
      <c r="G63" s="653">
        <v>1.1000000000000001</v>
      </c>
      <c r="H63" s="631"/>
      <c r="I63" s="632"/>
      <c r="J63" s="632"/>
      <c r="K63" s="632"/>
      <c r="L63" s="632"/>
      <c r="M63" s="290"/>
      <c r="N63" s="350"/>
    </row>
    <row r="64" spans="3:14">
      <c r="C64" s="295" t="s">
        <v>98</v>
      </c>
      <c r="D64" s="412">
        <v>2.7719543442813883</v>
      </c>
      <c r="E64" s="410">
        <v>3.6172487526728441</v>
      </c>
      <c r="F64" s="409">
        <v>3.9422605811630795</v>
      </c>
      <c r="G64" s="653">
        <v>3.5</v>
      </c>
      <c r="H64" s="631"/>
      <c r="I64" s="632"/>
      <c r="J64" s="632"/>
      <c r="K64" s="632"/>
      <c r="L64" s="632"/>
      <c r="M64" s="290"/>
      <c r="N64" s="350"/>
    </row>
    <row r="65" spans="3:14">
      <c r="C65" s="294" t="s">
        <v>100</v>
      </c>
      <c r="D65" s="413">
        <v>2.2999999999999998</v>
      </c>
      <c r="E65" s="652">
        <v>2.4100142551674981</v>
      </c>
      <c r="F65" s="652">
        <v>3.7538160027136018</v>
      </c>
      <c r="G65" s="652">
        <v>2.8</v>
      </c>
      <c r="H65" s="633">
        <v>2</v>
      </c>
      <c r="I65" s="632"/>
      <c r="J65" s="632"/>
      <c r="K65" s="632"/>
      <c r="L65" s="632"/>
      <c r="M65" s="290"/>
      <c r="N65" s="350"/>
    </row>
    <row r="66" spans="3:14">
      <c r="C66" s="294" t="s">
        <v>97</v>
      </c>
      <c r="D66" s="413">
        <v>1.3510365711623573</v>
      </c>
      <c r="E66" s="652">
        <v>1.6304347826086956</v>
      </c>
      <c r="F66" s="652">
        <v>2.7512908453623792</v>
      </c>
      <c r="G66" s="652">
        <v>1.9</v>
      </c>
      <c r="H66" s="633"/>
      <c r="I66" s="632"/>
      <c r="J66" s="632"/>
      <c r="K66" s="632"/>
      <c r="L66" s="632"/>
      <c r="M66" s="290"/>
      <c r="N66" s="350"/>
    </row>
    <row r="67" spans="3:14">
      <c r="C67" s="294" t="s">
        <v>98</v>
      </c>
      <c r="D67" s="413">
        <v>0.91233791443435053</v>
      </c>
      <c r="E67" s="652">
        <v>0.77957947255880256</v>
      </c>
      <c r="F67" s="652">
        <v>1.0025251573512231</v>
      </c>
      <c r="G67" s="652">
        <v>0.8</v>
      </c>
      <c r="H67" s="633"/>
      <c r="I67" s="632"/>
      <c r="J67" s="632"/>
      <c r="K67" s="632"/>
      <c r="L67" s="632"/>
      <c r="M67" s="290"/>
      <c r="N67" s="350"/>
    </row>
    <row r="68" spans="3:14">
      <c r="C68" s="295" t="s">
        <v>101</v>
      </c>
      <c r="D68" s="412" t="s">
        <v>80</v>
      </c>
      <c r="E68" s="410">
        <v>0.11136849607982895</v>
      </c>
      <c r="F68" s="409">
        <v>0.12814231334564505</v>
      </c>
      <c r="G68" s="653">
        <v>0.1</v>
      </c>
      <c r="H68" s="631">
        <v>0.1</v>
      </c>
      <c r="I68" s="632"/>
      <c r="J68" s="632"/>
      <c r="K68" s="632"/>
      <c r="L68" s="632"/>
      <c r="M68" s="290"/>
      <c r="N68" s="350"/>
    </row>
    <row r="69" spans="3:14">
      <c r="C69" s="295" t="s">
        <v>97</v>
      </c>
      <c r="D69" s="412" t="s">
        <v>80</v>
      </c>
      <c r="E69" s="410" t="s">
        <v>80</v>
      </c>
      <c r="F69" s="410">
        <v>6.0302265103832964E-2</v>
      </c>
      <c r="G69" s="653" t="s">
        <v>80</v>
      </c>
      <c r="H69" s="631"/>
      <c r="I69" s="632"/>
      <c r="J69" s="632"/>
      <c r="K69" s="632"/>
      <c r="L69" s="632"/>
      <c r="M69" s="290"/>
      <c r="N69" s="350"/>
    </row>
    <row r="70" spans="3:14">
      <c r="C70" s="295" t="s">
        <v>98</v>
      </c>
      <c r="D70" s="411">
        <v>6.2116623961487691E-2</v>
      </c>
      <c r="E70" s="410">
        <v>6.6821097647897371E-2</v>
      </c>
      <c r="F70" s="409">
        <v>6.7840048241812084E-2</v>
      </c>
      <c r="G70" s="653">
        <v>0.1</v>
      </c>
      <c r="H70" s="631"/>
      <c r="I70" s="631"/>
      <c r="J70" s="631"/>
      <c r="K70" s="631"/>
      <c r="L70" s="631"/>
      <c r="M70" s="290"/>
      <c r="N70" s="350"/>
    </row>
    <row r="71" spans="3:14">
      <c r="C71" s="293"/>
      <c r="D71" s="634" t="s">
        <v>69</v>
      </c>
      <c r="E71" s="654"/>
      <c r="F71" s="637"/>
      <c r="G71" s="637"/>
      <c r="H71" s="638"/>
      <c r="I71" s="639"/>
      <c r="J71" s="639"/>
      <c r="K71" s="639"/>
      <c r="L71" s="639"/>
      <c r="M71" s="290"/>
      <c r="N71" s="350"/>
    </row>
    <row r="72" spans="3:14">
      <c r="C72" s="304" t="s">
        <v>70</v>
      </c>
      <c r="D72" s="654"/>
      <c r="E72" s="654"/>
      <c r="F72" s="637"/>
      <c r="G72" s="637"/>
      <c r="H72" s="638"/>
      <c r="I72" s="639"/>
      <c r="J72" s="639"/>
      <c r="K72" s="639"/>
      <c r="L72" s="639"/>
      <c r="M72" s="290"/>
      <c r="N72" s="350"/>
    </row>
    <row r="73" spans="3:14">
      <c r="C73" s="304" t="s">
        <v>102</v>
      </c>
      <c r="D73" s="654"/>
      <c r="E73" s="654"/>
      <c r="F73" s="637"/>
      <c r="G73" s="637"/>
      <c r="H73" s="638"/>
      <c r="I73" s="639"/>
      <c r="J73" s="639"/>
      <c r="K73" s="639"/>
      <c r="L73" s="639"/>
      <c r="M73" s="290"/>
      <c r="N73" s="350"/>
    </row>
    <row r="74" spans="3:14">
      <c r="C74" s="304" t="s">
        <v>87</v>
      </c>
      <c r="D74" s="654"/>
      <c r="E74" s="654"/>
      <c r="F74" s="637"/>
      <c r="G74" s="637"/>
      <c r="H74" s="638"/>
      <c r="I74" s="639"/>
      <c r="J74" s="639"/>
      <c r="K74" s="639"/>
      <c r="L74" s="639"/>
      <c r="M74" s="290"/>
      <c r="N74" s="350"/>
    </row>
    <row r="75" spans="3:14">
      <c r="C75" s="408" t="s">
        <v>103</v>
      </c>
      <c r="D75" s="647"/>
      <c r="E75" s="647"/>
      <c r="F75" s="648"/>
      <c r="G75" s="648"/>
      <c r="H75" s="608"/>
      <c r="I75" s="608"/>
      <c r="J75" s="608"/>
      <c r="K75" s="608"/>
      <c r="L75" s="608"/>
      <c r="M75" s="290"/>
      <c r="N75" s="350"/>
    </row>
    <row r="76" spans="3:14">
      <c r="C76" s="408" t="s">
        <v>104</v>
      </c>
      <c r="D76" s="647"/>
      <c r="E76" s="647"/>
      <c r="F76" s="648"/>
      <c r="G76" s="648"/>
      <c r="H76" s="608"/>
      <c r="I76" s="608"/>
      <c r="J76" s="608"/>
      <c r="K76" s="608"/>
      <c r="L76" s="608"/>
      <c r="M76" s="290"/>
      <c r="N76" s="350"/>
    </row>
    <row r="77" spans="3:14">
      <c r="C77" s="407"/>
      <c r="D77" s="647"/>
      <c r="E77" s="647"/>
      <c r="F77" s="648"/>
      <c r="G77" s="648"/>
      <c r="H77" s="608"/>
      <c r="I77" s="608"/>
      <c r="J77" s="608"/>
      <c r="K77" s="608"/>
      <c r="L77" s="608"/>
      <c r="M77" s="290"/>
      <c r="N77" s="350"/>
    </row>
    <row r="78" spans="3:14" ht="17.399999999999999">
      <c r="C78" s="473" t="s">
        <v>5</v>
      </c>
      <c r="D78" s="606"/>
      <c r="E78" s="606"/>
      <c r="F78" s="607"/>
      <c r="G78" s="607"/>
      <c r="H78" s="608"/>
      <c r="I78" s="608"/>
      <c r="K78" s="603"/>
      <c r="L78" s="604"/>
      <c r="M78" s="605" t="s">
        <v>105</v>
      </c>
      <c r="N78" s="350"/>
    </row>
    <row r="79" spans="3:14">
      <c r="C79" s="307" t="s">
        <v>90</v>
      </c>
      <c r="D79" s="625"/>
      <c r="E79" s="625"/>
      <c r="F79" s="626"/>
      <c r="G79" s="626"/>
      <c r="H79" s="608"/>
      <c r="I79" s="611" t="s">
        <v>77</v>
      </c>
      <c r="J79" s="611"/>
      <c r="K79" s="611"/>
      <c r="L79" s="611"/>
      <c r="M79" s="290"/>
      <c r="N79" s="350"/>
    </row>
    <row r="80" spans="3:14" ht="26.25" customHeight="1">
      <c r="C80" s="299"/>
      <c r="D80" s="298" t="s">
        <v>57</v>
      </c>
      <c r="E80" s="628" t="s">
        <v>58</v>
      </c>
      <c r="F80" s="628" t="s">
        <v>59</v>
      </c>
      <c r="G80" s="628" t="s">
        <v>60</v>
      </c>
      <c r="H80" s="628" t="s">
        <v>61</v>
      </c>
      <c r="I80" s="629"/>
      <c r="J80" s="629"/>
      <c r="K80" s="629"/>
      <c r="L80" s="629"/>
      <c r="M80" s="290"/>
      <c r="N80" s="350"/>
    </row>
    <row r="81" spans="2:14">
      <c r="C81" s="388" t="s">
        <v>106</v>
      </c>
      <c r="D81" s="406">
        <v>22.5078793336335</v>
      </c>
      <c r="E81" s="631">
        <v>26</v>
      </c>
      <c r="F81" s="631">
        <v>27</v>
      </c>
      <c r="G81" s="631">
        <v>27</v>
      </c>
      <c r="H81" s="631">
        <v>32</v>
      </c>
      <c r="I81" s="632"/>
      <c r="J81" s="632"/>
      <c r="K81" s="632"/>
      <c r="L81" s="632"/>
      <c r="M81" s="290"/>
      <c r="N81" s="350"/>
    </row>
    <row r="82" spans="2:14">
      <c r="C82" s="297" t="s">
        <v>107</v>
      </c>
      <c r="D82" s="405">
        <v>77.492120666366503</v>
      </c>
      <c r="E82" s="633">
        <v>74</v>
      </c>
      <c r="F82" s="633">
        <v>73</v>
      </c>
      <c r="G82" s="633">
        <v>73</v>
      </c>
      <c r="H82" s="633">
        <v>68</v>
      </c>
      <c r="I82" s="632"/>
      <c r="J82" s="632"/>
      <c r="K82" s="632"/>
      <c r="L82" s="632"/>
      <c r="M82" s="290"/>
      <c r="N82" s="350"/>
    </row>
    <row r="83" spans="2:14" ht="14.25" customHeight="1">
      <c r="C83" s="293"/>
      <c r="D83" s="654"/>
      <c r="E83" s="654"/>
      <c r="F83" s="637"/>
      <c r="G83" s="637"/>
      <c r="H83" s="639"/>
      <c r="I83" s="639"/>
      <c r="J83" s="639"/>
      <c r="K83" s="639"/>
      <c r="L83" s="639"/>
      <c r="M83" s="290"/>
      <c r="N83" s="350"/>
    </row>
    <row r="84" spans="2:14" ht="15.9" customHeight="1">
      <c r="C84" s="595" t="s">
        <v>70</v>
      </c>
      <c r="D84" s="655"/>
      <c r="E84" s="655"/>
      <c r="F84" s="655"/>
      <c r="G84" s="655"/>
      <c r="H84" s="656"/>
      <c r="I84" s="656"/>
      <c r="J84" s="656"/>
      <c r="K84" s="656"/>
      <c r="L84" s="656"/>
      <c r="M84" s="290"/>
      <c r="N84" s="350"/>
    </row>
    <row r="85" spans="2:14" ht="15.9" customHeight="1">
      <c r="C85" s="798" t="s">
        <v>108</v>
      </c>
      <c r="D85" s="799"/>
      <c r="E85" s="799"/>
      <c r="F85" s="799"/>
      <c r="G85" s="799"/>
      <c r="H85" s="800"/>
      <c r="I85" s="800"/>
      <c r="J85" s="800"/>
      <c r="K85" s="800"/>
      <c r="L85" s="800"/>
      <c r="M85" s="290"/>
      <c r="N85" s="350"/>
    </row>
    <row r="86" spans="2:14">
      <c r="C86" s="798" t="s">
        <v>109</v>
      </c>
      <c r="D86" s="799"/>
      <c r="E86" s="799"/>
      <c r="F86" s="799"/>
      <c r="G86" s="799"/>
      <c r="H86" s="817"/>
      <c r="I86" s="817"/>
      <c r="J86" s="817"/>
      <c r="K86" s="817"/>
      <c r="L86" s="817"/>
      <c r="M86" s="290"/>
      <c r="N86" s="350"/>
    </row>
    <row r="87" spans="2:14">
      <c r="C87" s="390"/>
      <c r="D87" s="647"/>
      <c r="E87" s="647"/>
      <c r="F87" s="648"/>
      <c r="G87" s="648"/>
      <c r="H87" s="608"/>
      <c r="I87" s="608"/>
      <c r="J87" s="608"/>
      <c r="K87" s="608"/>
      <c r="L87" s="608"/>
      <c r="M87" s="290"/>
      <c r="N87" s="350"/>
    </row>
    <row r="88" spans="2:14">
      <c r="B88"/>
      <c r="C88" s="384"/>
      <c r="D88" s="642"/>
      <c r="E88" s="642"/>
      <c r="F88" s="643"/>
      <c r="G88" s="643"/>
      <c r="H88" s="608"/>
      <c r="I88" s="608"/>
      <c r="J88" s="608"/>
      <c r="K88" s="608"/>
      <c r="L88" s="608"/>
      <c r="M88" s="290"/>
      <c r="N88" s="350"/>
    </row>
    <row r="89" spans="2:14" ht="21">
      <c r="C89" s="351" t="s">
        <v>110</v>
      </c>
      <c r="M89" s="290"/>
      <c r="N89" s="350"/>
    </row>
    <row r="90" spans="2:14">
      <c r="C90" s="350"/>
      <c r="M90" s="290"/>
      <c r="N90" s="350"/>
    </row>
    <row r="91" spans="2:14" ht="17.399999999999999">
      <c r="C91" s="301" t="s">
        <v>6</v>
      </c>
      <c r="D91" s="607"/>
      <c r="E91" s="607"/>
      <c r="F91" s="607"/>
      <c r="G91" s="607"/>
      <c r="H91" s="608"/>
      <c r="I91" s="608"/>
      <c r="K91" s="603"/>
      <c r="M91" s="605" t="s">
        <v>111</v>
      </c>
      <c r="N91" s="350"/>
    </row>
    <row r="92" spans="2:14" ht="17.399999999999999">
      <c r="C92" s="389"/>
      <c r="D92" s="607"/>
      <c r="E92" s="607"/>
      <c r="F92" s="607"/>
      <c r="G92" s="607"/>
      <c r="H92" s="608"/>
      <c r="I92" s="657" t="s">
        <v>77</v>
      </c>
      <c r="J92" s="657"/>
      <c r="K92" s="657"/>
      <c r="L92" s="657"/>
      <c r="M92" s="290"/>
      <c r="N92" s="350"/>
    </row>
    <row r="93" spans="2:14" ht="26.25" customHeight="1">
      <c r="C93" s="299"/>
      <c r="D93" s="298" t="s">
        <v>57</v>
      </c>
      <c r="E93" s="628" t="s">
        <v>58</v>
      </c>
      <c r="F93" s="628" t="s">
        <v>59</v>
      </c>
      <c r="G93" s="628" t="s">
        <v>60</v>
      </c>
      <c r="H93" s="517" t="s">
        <v>112</v>
      </c>
      <c r="I93" s="629"/>
      <c r="J93" s="629"/>
      <c r="K93" s="629"/>
      <c r="L93" s="629"/>
      <c r="M93" s="467"/>
      <c r="N93" s="350"/>
    </row>
    <row r="94" spans="2:14">
      <c r="C94" s="388" t="s">
        <v>113</v>
      </c>
      <c r="D94" s="381">
        <v>3767</v>
      </c>
      <c r="E94" s="380">
        <v>2585</v>
      </c>
      <c r="F94" s="380">
        <v>3509</v>
      </c>
      <c r="G94" s="658">
        <v>2797</v>
      </c>
      <c r="H94" s="659">
        <v>3248</v>
      </c>
      <c r="I94" s="660"/>
      <c r="J94" s="615"/>
      <c r="K94" s="615"/>
      <c r="L94" s="615"/>
      <c r="M94" s="467"/>
      <c r="N94" s="350"/>
    </row>
    <row r="95" spans="2:14">
      <c r="C95" s="297" t="s">
        <v>114</v>
      </c>
      <c r="D95" s="387">
        <f>D94/25758</f>
        <v>0.14624582653932758</v>
      </c>
      <c r="E95" s="386">
        <f>E94/29967</f>
        <v>8.6261554376480795E-2</v>
      </c>
      <c r="F95" s="386">
        <v>0.13090352906065805</v>
      </c>
      <c r="G95" s="661">
        <v>9.4E-2</v>
      </c>
      <c r="H95" s="662">
        <v>0.114</v>
      </c>
      <c r="I95" s="663"/>
      <c r="J95" s="632"/>
      <c r="K95" s="632"/>
      <c r="L95" s="632"/>
      <c r="M95" s="467"/>
      <c r="N95" s="350"/>
    </row>
    <row r="96" spans="2:14">
      <c r="C96" s="384"/>
      <c r="D96" s="643"/>
      <c r="E96" s="643"/>
      <c r="F96" s="643"/>
      <c r="G96" s="643"/>
      <c r="H96" s="608"/>
      <c r="I96" s="608"/>
      <c r="J96" s="608"/>
      <c r="K96" s="608"/>
      <c r="L96" s="608"/>
      <c r="M96" s="290"/>
      <c r="N96" s="350"/>
    </row>
    <row r="97" spans="3:14">
      <c r="C97" s="292" t="s">
        <v>70</v>
      </c>
      <c r="D97" s="643"/>
      <c r="E97" s="643"/>
      <c r="F97" s="643"/>
      <c r="G97" s="643"/>
      <c r="H97" s="608"/>
      <c r="I97" s="608"/>
      <c r="J97" s="608"/>
      <c r="K97" s="608"/>
      <c r="L97" s="608"/>
      <c r="M97" s="290"/>
      <c r="N97" s="350"/>
    </row>
    <row r="98" spans="3:14">
      <c r="C98" s="304" t="s">
        <v>115</v>
      </c>
      <c r="D98" s="664"/>
      <c r="E98" s="664"/>
      <c r="F98" s="664"/>
      <c r="G98" s="664"/>
      <c r="H98" s="664"/>
      <c r="I98" s="664"/>
      <c r="J98" s="664"/>
      <c r="K98" s="664"/>
      <c r="L98" s="664"/>
      <c r="M98" s="404"/>
      <c r="N98" s="350"/>
    </row>
    <row r="99" spans="3:14">
      <c r="C99" s="304" t="s">
        <v>87</v>
      </c>
      <c r="D99" s="648"/>
      <c r="E99" s="648"/>
      <c r="F99" s="648"/>
      <c r="G99" s="648"/>
      <c r="H99" s="608"/>
      <c r="I99" s="608"/>
      <c r="J99" s="608"/>
      <c r="K99" s="608"/>
      <c r="L99" s="608"/>
      <c r="M99" s="364"/>
      <c r="N99" s="350"/>
    </row>
    <row r="100" spans="3:14">
      <c r="C100" s="544" t="s">
        <v>116</v>
      </c>
      <c r="D100" s="665"/>
      <c r="E100" s="665"/>
      <c r="F100" s="643"/>
      <c r="G100" s="643"/>
      <c r="H100" s="608"/>
      <c r="I100" s="608"/>
      <c r="J100" s="608"/>
      <c r="K100" s="608"/>
      <c r="L100" s="608"/>
      <c r="M100" s="290"/>
      <c r="N100" s="350"/>
    </row>
    <row r="101" spans="3:14">
      <c r="C101" s="403"/>
      <c r="D101" s="648"/>
      <c r="E101" s="648"/>
      <c r="F101" s="648"/>
      <c r="G101" s="648"/>
      <c r="H101" s="608"/>
      <c r="I101" s="608"/>
      <c r="J101" s="608"/>
      <c r="K101" s="608"/>
      <c r="L101" s="608"/>
      <c r="M101" s="364"/>
      <c r="N101" s="350"/>
    </row>
    <row r="102" spans="3:14" ht="17.399999999999999">
      <c r="C102" s="402" t="s">
        <v>7</v>
      </c>
      <c r="D102" s="666"/>
      <c r="E102" s="666"/>
      <c r="F102" s="666"/>
      <c r="G102" s="666"/>
      <c r="H102" s="608"/>
      <c r="I102" s="608"/>
      <c r="K102" s="603"/>
      <c r="M102" s="605" t="s">
        <v>111</v>
      </c>
      <c r="N102" s="350"/>
    </row>
    <row r="103" spans="3:14">
      <c r="C103" s="307" t="s">
        <v>113</v>
      </c>
      <c r="D103" s="626"/>
      <c r="E103" s="626"/>
      <c r="F103" s="626"/>
      <c r="G103" s="626"/>
      <c r="H103" s="608"/>
      <c r="I103" s="608"/>
      <c r="J103" s="608"/>
      <c r="K103" s="608"/>
      <c r="L103" s="608"/>
      <c r="M103" s="364"/>
      <c r="N103" s="350"/>
    </row>
    <row r="104" spans="3:14">
      <c r="C104" s="401"/>
      <c r="D104" s="667"/>
      <c r="E104" s="667"/>
      <c r="F104" s="667"/>
      <c r="G104" s="667"/>
      <c r="H104" s="608"/>
      <c r="I104" s="611" t="s">
        <v>77</v>
      </c>
      <c r="J104" s="611"/>
      <c r="K104" s="611"/>
      <c r="L104" s="611"/>
      <c r="M104" s="364"/>
      <c r="N104" s="350"/>
    </row>
    <row r="105" spans="3:14" ht="27">
      <c r="C105" s="400"/>
      <c r="D105" s="298" t="s">
        <v>57</v>
      </c>
      <c r="E105" s="628" t="s">
        <v>58</v>
      </c>
      <c r="F105" s="628" t="s">
        <v>59</v>
      </c>
      <c r="G105" s="628" t="s">
        <v>60</v>
      </c>
      <c r="H105" s="628" t="s">
        <v>61</v>
      </c>
      <c r="I105" s="628" t="s">
        <v>62</v>
      </c>
      <c r="J105" s="629"/>
      <c r="K105" s="629"/>
      <c r="L105" s="629"/>
      <c r="M105" s="364"/>
      <c r="N105" s="350"/>
    </row>
    <row r="106" spans="3:14">
      <c r="C106" s="294" t="s">
        <v>97</v>
      </c>
      <c r="D106" s="379">
        <v>2231</v>
      </c>
      <c r="E106" s="378">
        <v>1621</v>
      </c>
      <c r="F106" s="378">
        <v>2125</v>
      </c>
      <c r="G106" s="668">
        <v>1683</v>
      </c>
      <c r="H106" s="519">
        <v>1990</v>
      </c>
      <c r="I106" s="520">
        <f>((D106-E106)/E106)*100</f>
        <v>37.631091918568785</v>
      </c>
      <c r="J106" s="615"/>
      <c r="K106" s="615"/>
      <c r="L106" s="615"/>
      <c r="M106" s="501"/>
      <c r="N106" s="350"/>
    </row>
    <row r="107" spans="3:14">
      <c r="C107" s="295" t="s">
        <v>98</v>
      </c>
      <c r="D107" s="381">
        <v>1451</v>
      </c>
      <c r="E107" s="380">
        <v>964</v>
      </c>
      <c r="F107" s="380">
        <v>1384</v>
      </c>
      <c r="G107" s="658">
        <v>1114</v>
      </c>
      <c r="H107" s="616">
        <v>1258</v>
      </c>
      <c r="I107" s="669">
        <f>((D107-E107)/E107)*100</f>
        <v>50.518672199170126</v>
      </c>
      <c r="J107" s="615"/>
      <c r="K107" s="615"/>
      <c r="L107" s="615"/>
      <c r="M107" s="502"/>
      <c r="N107" s="350"/>
    </row>
    <row r="108" spans="3:14" ht="6" customHeight="1">
      <c r="C108" s="377"/>
      <c r="D108" s="376"/>
      <c r="E108" s="506"/>
      <c r="F108" s="506"/>
      <c r="G108" s="507"/>
      <c r="H108" s="506"/>
      <c r="I108" s="506"/>
      <c r="J108" s="487"/>
      <c r="K108" s="486"/>
      <c r="L108" s="486"/>
      <c r="M108" s="502"/>
      <c r="N108" s="350"/>
    </row>
    <row r="109" spans="3:14">
      <c r="C109" s="294" t="s">
        <v>117</v>
      </c>
      <c r="D109" s="379">
        <v>609</v>
      </c>
      <c r="E109" s="378">
        <v>483</v>
      </c>
      <c r="F109" s="378">
        <v>604</v>
      </c>
      <c r="G109" s="668">
        <v>619</v>
      </c>
      <c r="H109" s="613">
        <v>620</v>
      </c>
      <c r="I109" s="670">
        <f t="shared" ref="I109:I121" si="0">((D109-E109)/E109)*100</f>
        <v>26.086956521739129</v>
      </c>
      <c r="J109" s="615"/>
      <c r="K109" s="615"/>
      <c r="L109" s="615"/>
      <c r="M109" s="502"/>
      <c r="N109" s="350"/>
    </row>
    <row r="110" spans="3:14">
      <c r="C110" s="294" t="s">
        <v>97</v>
      </c>
      <c r="D110" s="379">
        <v>312</v>
      </c>
      <c r="E110" s="378">
        <v>263</v>
      </c>
      <c r="F110" s="378">
        <v>360</v>
      </c>
      <c r="G110" s="668">
        <v>343</v>
      </c>
      <c r="H110" s="613"/>
      <c r="I110" s="670"/>
      <c r="J110" s="615"/>
      <c r="K110" s="615"/>
      <c r="L110" s="615"/>
      <c r="M110" s="502"/>
      <c r="N110" s="350"/>
    </row>
    <row r="111" spans="3:14">
      <c r="C111" s="294" t="s">
        <v>98</v>
      </c>
      <c r="D111" s="379">
        <v>291</v>
      </c>
      <c r="E111" s="378">
        <v>220</v>
      </c>
      <c r="F111" s="378">
        <v>244</v>
      </c>
      <c r="G111" s="668">
        <v>276</v>
      </c>
      <c r="H111" s="519"/>
      <c r="I111" s="520"/>
      <c r="J111" s="615"/>
      <c r="K111" s="615"/>
      <c r="L111" s="615"/>
      <c r="M111" s="502"/>
      <c r="N111" s="350"/>
    </row>
    <row r="112" spans="3:14">
      <c r="C112" s="295" t="s">
        <v>118</v>
      </c>
      <c r="D112" s="381">
        <v>1445</v>
      </c>
      <c r="E112" s="380">
        <v>955</v>
      </c>
      <c r="F112" s="380">
        <v>1311</v>
      </c>
      <c r="G112" s="658">
        <v>1008</v>
      </c>
      <c r="H112" s="616">
        <v>1330</v>
      </c>
      <c r="I112" s="671">
        <f t="shared" si="0"/>
        <v>51.308900523560212</v>
      </c>
      <c r="J112" s="615"/>
      <c r="K112" s="615"/>
      <c r="L112" s="615"/>
      <c r="M112" s="502"/>
      <c r="N112" s="350"/>
    </row>
    <row r="113" spans="1:14">
      <c r="C113" s="295" t="s">
        <v>97</v>
      </c>
      <c r="D113" s="381">
        <v>804</v>
      </c>
      <c r="E113" s="380">
        <v>593</v>
      </c>
      <c r="F113" s="380">
        <v>750</v>
      </c>
      <c r="G113" s="658">
        <v>588</v>
      </c>
      <c r="H113" s="616"/>
      <c r="I113" s="671"/>
      <c r="J113" s="615"/>
      <c r="K113" s="615"/>
      <c r="L113" s="615"/>
      <c r="M113" s="502"/>
      <c r="N113" s="350"/>
    </row>
    <row r="114" spans="1:14">
      <c r="C114" s="295" t="s">
        <v>98</v>
      </c>
      <c r="D114" s="381">
        <v>624</v>
      </c>
      <c r="E114" s="380">
        <v>362</v>
      </c>
      <c r="F114" s="380">
        <v>561</v>
      </c>
      <c r="G114" s="658">
        <v>420</v>
      </c>
      <c r="H114" s="616"/>
      <c r="I114" s="671"/>
      <c r="J114" s="615"/>
      <c r="K114" s="615"/>
      <c r="L114" s="615"/>
      <c r="M114" s="502"/>
      <c r="N114" s="350"/>
    </row>
    <row r="115" spans="1:14">
      <c r="C115" s="294" t="s">
        <v>119</v>
      </c>
      <c r="D115" s="379">
        <v>828</v>
      </c>
      <c r="E115" s="378">
        <v>685</v>
      </c>
      <c r="F115" s="378">
        <v>907</v>
      </c>
      <c r="G115" s="668">
        <v>706</v>
      </c>
      <c r="H115" s="613">
        <v>818</v>
      </c>
      <c r="I115" s="670">
        <f t="shared" si="0"/>
        <v>20.875912408759124</v>
      </c>
      <c r="J115" s="615"/>
      <c r="K115" s="615"/>
      <c r="L115" s="615"/>
      <c r="M115" s="502"/>
      <c r="N115" s="350"/>
    </row>
    <row r="116" spans="1:14">
      <c r="C116" s="294" t="s">
        <v>97</v>
      </c>
      <c r="D116" s="379">
        <v>557</v>
      </c>
      <c r="E116" s="378">
        <v>453</v>
      </c>
      <c r="F116" s="378">
        <v>544</v>
      </c>
      <c r="G116" s="668">
        <v>434</v>
      </c>
      <c r="H116" s="613"/>
      <c r="I116" s="670"/>
      <c r="J116" s="615"/>
      <c r="K116" s="615"/>
      <c r="L116" s="615"/>
      <c r="M116" s="502"/>
      <c r="N116" s="350"/>
    </row>
    <row r="117" spans="1:14">
      <c r="C117" s="557" t="s">
        <v>98</v>
      </c>
      <c r="D117" s="566">
        <v>268</v>
      </c>
      <c r="E117" s="567">
        <v>232</v>
      </c>
      <c r="F117" s="567">
        <v>363</v>
      </c>
      <c r="G117" s="560">
        <v>272</v>
      </c>
      <c r="H117" s="561"/>
      <c r="I117" s="580"/>
      <c r="J117" s="615"/>
      <c r="K117" s="615"/>
      <c r="L117" s="615"/>
      <c r="M117" s="502"/>
      <c r="N117" s="350"/>
    </row>
    <row r="118" spans="1:14">
      <c r="C118" s="295" t="s">
        <v>120</v>
      </c>
      <c r="D118" s="381">
        <v>316</v>
      </c>
      <c r="E118" s="380">
        <v>291</v>
      </c>
      <c r="F118" s="380">
        <v>410</v>
      </c>
      <c r="G118" s="658">
        <v>271</v>
      </c>
      <c r="H118" s="616">
        <v>381</v>
      </c>
      <c r="I118" s="669">
        <f t="shared" si="0"/>
        <v>8.5910652920962196</v>
      </c>
      <c r="J118" s="615"/>
      <c r="K118" s="615"/>
      <c r="L118" s="615"/>
      <c r="M118" s="503"/>
      <c r="N118" s="350"/>
    </row>
    <row r="119" spans="1:14">
      <c r="C119" s="295" t="s">
        <v>97</v>
      </c>
      <c r="D119" s="381">
        <v>203</v>
      </c>
      <c r="E119" s="380">
        <v>201</v>
      </c>
      <c r="F119" s="380">
        <v>277</v>
      </c>
      <c r="G119" s="658">
        <v>194</v>
      </c>
      <c r="H119" s="616"/>
      <c r="I119" s="669"/>
      <c r="J119" s="615"/>
      <c r="K119" s="615"/>
      <c r="L119" s="615"/>
      <c r="M119" s="503"/>
      <c r="N119" s="350"/>
    </row>
    <row r="120" spans="1:14">
      <c r="C120" s="295" t="s">
        <v>98</v>
      </c>
      <c r="D120" s="381">
        <v>112</v>
      </c>
      <c r="E120" s="380">
        <v>90</v>
      </c>
      <c r="F120" s="380">
        <v>133</v>
      </c>
      <c r="G120" s="658">
        <v>77</v>
      </c>
      <c r="H120" s="616"/>
      <c r="I120" s="669"/>
      <c r="J120" s="615"/>
      <c r="K120" s="615"/>
      <c r="L120" s="615"/>
      <c r="M120" s="503"/>
      <c r="N120" s="350"/>
    </row>
    <row r="121" spans="1:14">
      <c r="C121" s="294" t="s">
        <v>121</v>
      </c>
      <c r="D121" s="379">
        <v>100</v>
      </c>
      <c r="E121" s="378">
        <v>171</v>
      </c>
      <c r="F121" s="378">
        <v>277</v>
      </c>
      <c r="G121" s="668">
        <v>193</v>
      </c>
      <c r="H121" s="613">
        <v>99</v>
      </c>
      <c r="I121" s="670">
        <f t="shared" si="0"/>
        <v>-41.520467836257311</v>
      </c>
      <c r="J121" s="615"/>
      <c r="K121" s="615"/>
      <c r="L121" s="615"/>
      <c r="M121" s="502"/>
      <c r="N121" s="350"/>
    </row>
    <row r="122" spans="1:14">
      <c r="C122" s="294" t="s">
        <v>97</v>
      </c>
      <c r="D122" s="379">
        <v>69</v>
      </c>
      <c r="E122" s="378">
        <v>111</v>
      </c>
      <c r="F122" s="378">
        <v>194</v>
      </c>
      <c r="G122" s="668">
        <v>124</v>
      </c>
      <c r="H122" s="613"/>
      <c r="I122" s="670"/>
      <c r="J122" s="615"/>
      <c r="K122" s="615"/>
      <c r="L122" s="615"/>
      <c r="M122" s="502"/>
      <c r="N122" s="350"/>
    </row>
    <row r="123" spans="1:14">
      <c r="C123" s="294" t="s">
        <v>98</v>
      </c>
      <c r="D123" s="379">
        <v>30</v>
      </c>
      <c r="E123" s="378">
        <v>60</v>
      </c>
      <c r="F123" s="378">
        <v>83</v>
      </c>
      <c r="G123" s="668">
        <v>69</v>
      </c>
      <c r="H123" s="613"/>
      <c r="I123" s="670"/>
      <c r="J123" s="615"/>
      <c r="K123" s="615"/>
      <c r="L123" s="615"/>
      <c r="M123" s="502"/>
      <c r="N123" s="350"/>
    </row>
    <row r="124" spans="1:14" ht="6" customHeight="1">
      <c r="C124" s="377"/>
      <c r="D124" s="399"/>
      <c r="E124" s="592"/>
      <c r="F124" s="592"/>
      <c r="G124" s="592"/>
      <c r="H124" s="518"/>
      <c r="I124" s="518"/>
      <c r="J124" s="672"/>
      <c r="K124" s="672"/>
      <c r="L124" s="672"/>
      <c r="M124" s="504"/>
      <c r="N124" s="350"/>
    </row>
    <row r="125" spans="1:14">
      <c r="C125" s="295" t="s">
        <v>78</v>
      </c>
      <c r="D125" s="396">
        <v>2337</v>
      </c>
      <c r="E125" s="398">
        <v>1710</v>
      </c>
      <c r="F125" s="398">
        <v>2854</v>
      </c>
      <c r="G125" s="673">
        <v>2178</v>
      </c>
      <c r="H125" s="674"/>
      <c r="I125" s="674"/>
      <c r="J125" s="675"/>
      <c r="K125" s="675"/>
      <c r="L125" s="675"/>
      <c r="M125" s="505"/>
      <c r="N125" s="350"/>
    </row>
    <row r="126" spans="1:14">
      <c r="C126" s="294" t="s">
        <v>79</v>
      </c>
      <c r="D126" s="397">
        <v>0</v>
      </c>
      <c r="E126" s="393">
        <v>0</v>
      </c>
      <c r="F126" s="393">
        <v>2</v>
      </c>
      <c r="G126" s="581">
        <v>1</v>
      </c>
      <c r="H126" s="582"/>
      <c r="I126" s="582"/>
      <c r="J126" s="675"/>
      <c r="K126" s="675"/>
      <c r="L126" s="675"/>
      <c r="M126" s="505"/>
      <c r="N126" s="350"/>
    </row>
    <row r="127" spans="1:14">
      <c r="C127" s="575" t="s">
        <v>81</v>
      </c>
      <c r="D127" s="583">
        <v>40</v>
      </c>
      <c r="E127" s="584">
        <v>25</v>
      </c>
      <c r="F127" s="584">
        <v>68</v>
      </c>
      <c r="G127" s="585">
        <f>57+16</f>
        <v>73</v>
      </c>
      <c r="H127" s="586"/>
      <c r="I127" s="586"/>
      <c r="J127" s="675"/>
      <c r="K127" s="675"/>
      <c r="L127" s="675"/>
      <c r="M127" s="505"/>
      <c r="N127" s="350"/>
    </row>
    <row r="128" spans="1:14">
      <c r="A128" s="806"/>
      <c r="B128" s="807"/>
      <c r="C128" s="587" t="s">
        <v>82</v>
      </c>
      <c r="D128" s="588">
        <v>723</v>
      </c>
      <c r="E128" s="589">
        <v>363</v>
      </c>
      <c r="F128" s="589">
        <v>330</v>
      </c>
      <c r="G128" s="590">
        <v>338</v>
      </c>
      <c r="H128" s="591"/>
      <c r="I128" s="591"/>
      <c r="J128" s="675"/>
      <c r="K128" s="675"/>
      <c r="L128" s="675"/>
      <c r="M128" s="505"/>
      <c r="N128" s="350"/>
    </row>
    <row r="129" spans="1:14" ht="15" customHeight="1">
      <c r="A129" s="545"/>
      <c r="B129" s="546"/>
      <c r="C129" s="295" t="s">
        <v>122</v>
      </c>
      <c r="D129" s="396">
        <v>488</v>
      </c>
      <c r="E129" s="395" t="s">
        <v>84</v>
      </c>
      <c r="F129" s="395" t="s">
        <v>84</v>
      </c>
      <c r="G129" s="673" t="s">
        <v>84</v>
      </c>
      <c r="H129" s="674"/>
      <c r="I129" s="674"/>
      <c r="J129" s="675"/>
      <c r="K129" s="675"/>
      <c r="L129" s="675"/>
      <c r="M129" s="505"/>
      <c r="N129" s="350"/>
    </row>
    <row r="130" spans="1:14">
      <c r="A130" s="545"/>
      <c r="B130" s="546"/>
      <c r="C130" s="294" t="s">
        <v>123</v>
      </c>
      <c r="D130" s="394">
        <v>179</v>
      </c>
      <c r="E130" s="393">
        <v>483</v>
      </c>
      <c r="F130" s="393">
        <v>245</v>
      </c>
      <c r="G130" s="581">
        <f>188+15</f>
        <v>203</v>
      </c>
      <c r="H130" s="582"/>
      <c r="I130" s="582"/>
      <c r="J130" s="675"/>
      <c r="K130" s="675"/>
      <c r="L130" s="675"/>
      <c r="M130" s="505"/>
      <c r="N130" s="350"/>
    </row>
    <row r="131" spans="1:14">
      <c r="C131" s="392"/>
      <c r="D131" s="676"/>
      <c r="E131" s="676"/>
      <c r="F131" s="676"/>
      <c r="G131" s="676"/>
      <c r="H131" s="676"/>
      <c r="I131" s="674"/>
      <c r="J131" s="674"/>
      <c r="K131" s="674"/>
      <c r="L131" s="674"/>
      <c r="M131" s="364"/>
      <c r="N131" s="350"/>
    </row>
    <row r="132" spans="1:14">
      <c r="C132" s="292" t="s">
        <v>70</v>
      </c>
      <c r="D132" s="676"/>
      <c r="E132" s="676"/>
      <c r="F132" s="676"/>
      <c r="G132" s="676"/>
      <c r="H132" s="676"/>
      <c r="I132" s="674"/>
      <c r="J132" s="674"/>
      <c r="K132" s="674"/>
      <c r="L132" s="674"/>
      <c r="M132" s="364"/>
      <c r="N132" s="350"/>
    </row>
    <row r="133" spans="1:14">
      <c r="C133" s="292" t="s">
        <v>124</v>
      </c>
      <c r="D133" s="641"/>
      <c r="E133" s="641"/>
      <c r="F133" s="641"/>
      <c r="G133" s="641"/>
      <c r="H133" s="608"/>
      <c r="I133" s="608"/>
      <c r="J133" s="608"/>
      <c r="K133" s="608"/>
      <c r="L133" s="608"/>
      <c r="M133" s="364"/>
      <c r="N133" s="350"/>
    </row>
    <row r="134" spans="1:14">
      <c r="C134" s="292" t="s">
        <v>125</v>
      </c>
      <c r="D134" s="641"/>
      <c r="E134" s="641"/>
      <c r="F134" s="641"/>
      <c r="G134" s="641"/>
      <c r="H134" s="608"/>
      <c r="I134" s="608"/>
      <c r="J134" s="608"/>
      <c r="K134" s="608"/>
      <c r="L134" s="608"/>
      <c r="M134" s="364"/>
      <c r="N134" s="350"/>
    </row>
    <row r="135" spans="1:14">
      <c r="C135" s="292" t="s">
        <v>126</v>
      </c>
      <c r="D135" s="641"/>
      <c r="E135" s="641"/>
      <c r="F135" s="641"/>
      <c r="G135" s="641"/>
      <c r="H135" s="608"/>
      <c r="I135" s="608"/>
      <c r="J135" s="608"/>
      <c r="K135" s="608"/>
      <c r="L135" s="608"/>
      <c r="M135" s="364"/>
      <c r="N135" s="350"/>
    </row>
    <row r="136" spans="1:14">
      <c r="C136" s="292" t="s">
        <v>88</v>
      </c>
      <c r="D136" s="676"/>
      <c r="E136" s="676"/>
      <c r="F136" s="676"/>
      <c r="G136" s="676"/>
      <c r="H136" s="676"/>
      <c r="I136" s="674"/>
      <c r="J136" s="674"/>
      <c r="K136" s="674"/>
      <c r="L136" s="674"/>
      <c r="M136" s="364"/>
      <c r="N136" s="350"/>
    </row>
    <row r="137" spans="1:14">
      <c r="C137" s="371" t="s">
        <v>89</v>
      </c>
      <c r="D137" s="645"/>
      <c r="E137" s="391"/>
      <c r="F137" s="391"/>
      <c r="G137" s="677"/>
      <c r="H137" s="678"/>
      <c r="I137" s="678"/>
      <c r="J137" s="678"/>
      <c r="K137" s="678"/>
      <c r="L137" s="678"/>
      <c r="M137" s="372"/>
      <c r="N137" s="350"/>
    </row>
    <row r="138" spans="1:14">
      <c r="C138" s="390"/>
      <c r="D138" s="648"/>
      <c r="E138" s="648"/>
      <c r="F138" s="648"/>
      <c r="G138" s="648"/>
      <c r="H138" s="608"/>
      <c r="I138" s="608"/>
      <c r="J138" s="608"/>
      <c r="K138" s="608"/>
      <c r="L138" s="608"/>
      <c r="M138" s="364"/>
      <c r="N138" s="350"/>
    </row>
    <row r="139" spans="1:14" ht="17.399999999999999">
      <c r="C139" s="301" t="s">
        <v>8</v>
      </c>
      <c r="D139" s="607"/>
      <c r="E139" s="607"/>
      <c r="F139" s="607"/>
      <c r="G139" s="607"/>
      <c r="H139" s="608"/>
      <c r="I139" s="608"/>
      <c r="K139" s="603"/>
      <c r="M139" s="605" t="s">
        <v>111</v>
      </c>
      <c r="N139" s="350"/>
    </row>
    <row r="140" spans="1:14" ht="17.399999999999999">
      <c r="C140" s="389"/>
      <c r="D140" s="607"/>
      <c r="E140" s="607"/>
      <c r="F140" s="607"/>
      <c r="G140" s="607"/>
      <c r="H140" s="608"/>
      <c r="I140" s="679" t="s">
        <v>77</v>
      </c>
      <c r="J140" s="679"/>
      <c r="K140" s="679"/>
      <c r="L140" s="679"/>
      <c r="M140" s="364"/>
      <c r="N140" s="350"/>
    </row>
    <row r="141" spans="1:14" ht="27" customHeight="1">
      <c r="C141" s="299"/>
      <c r="D141" s="298" t="s">
        <v>57</v>
      </c>
      <c r="E141" s="628" t="s">
        <v>58</v>
      </c>
      <c r="F141" s="628" t="s">
        <v>59</v>
      </c>
      <c r="G141" s="628" t="s">
        <v>60</v>
      </c>
      <c r="H141" s="517" t="s">
        <v>61</v>
      </c>
      <c r="I141" s="629"/>
      <c r="J141" s="629"/>
      <c r="K141" s="629"/>
      <c r="L141" s="629"/>
      <c r="M141" s="364"/>
      <c r="N141" s="350"/>
    </row>
    <row r="142" spans="1:14">
      <c r="C142" s="388" t="s">
        <v>113</v>
      </c>
      <c r="D142" s="381">
        <v>3926</v>
      </c>
      <c r="E142" s="380">
        <f>SUM(E152:E153)</f>
        <v>6432</v>
      </c>
      <c r="F142" s="380">
        <v>3972</v>
      </c>
      <c r="G142" s="658">
        <v>5106</v>
      </c>
      <c r="H142" s="659">
        <v>3228</v>
      </c>
      <c r="I142" s="660"/>
      <c r="J142" s="615"/>
      <c r="K142" s="615"/>
      <c r="L142" s="615"/>
      <c r="M142" s="385"/>
      <c r="N142" s="350"/>
    </row>
    <row r="143" spans="1:14">
      <c r="C143" s="297" t="s">
        <v>114</v>
      </c>
      <c r="D143" s="387">
        <f>D142/25758</f>
        <v>0.15241866604550042</v>
      </c>
      <c r="E143" s="386">
        <f>E142/29967</f>
        <v>0.21463609970968064</v>
      </c>
      <c r="F143" s="386">
        <v>0.14817578154144595</v>
      </c>
      <c r="G143" s="680">
        <v>17.2</v>
      </c>
      <c r="H143" s="681">
        <v>11.3</v>
      </c>
      <c r="I143" s="663"/>
      <c r="J143" s="632"/>
      <c r="K143" s="632"/>
      <c r="L143" s="632"/>
      <c r="M143" s="385"/>
      <c r="N143" s="350"/>
    </row>
    <row r="144" spans="1:14">
      <c r="C144" s="384"/>
      <c r="D144" s="643"/>
      <c r="E144" s="643"/>
      <c r="F144" s="643"/>
      <c r="G144" s="643"/>
      <c r="H144" s="608"/>
      <c r="I144" s="608"/>
      <c r="J144" s="608"/>
      <c r="K144" s="608"/>
      <c r="L144" s="608"/>
      <c r="M144" s="364"/>
      <c r="N144" s="350"/>
    </row>
    <row r="145" spans="3:14">
      <c r="C145" s="292" t="s">
        <v>70</v>
      </c>
      <c r="D145" s="643"/>
      <c r="E145" s="643"/>
      <c r="F145" s="643"/>
      <c r="G145" s="643"/>
      <c r="H145" s="608"/>
      <c r="I145" s="608"/>
      <c r="J145" s="608"/>
      <c r="K145" s="608"/>
      <c r="L145" s="608"/>
      <c r="M145" s="364"/>
      <c r="N145" s="350"/>
    </row>
    <row r="146" spans="3:14">
      <c r="C146" s="292" t="s">
        <v>127</v>
      </c>
      <c r="D146" s="641"/>
      <c r="E146" s="641"/>
      <c r="F146" s="641"/>
      <c r="G146" s="641"/>
      <c r="H146" s="608"/>
      <c r="I146" s="608"/>
      <c r="J146" s="608"/>
      <c r="K146" s="608"/>
      <c r="L146" s="608"/>
      <c r="M146" s="364"/>
      <c r="N146" s="350"/>
    </row>
    <row r="147" spans="3:14">
      <c r="C147" s="292" t="s">
        <v>128</v>
      </c>
      <c r="D147" s="643"/>
      <c r="E147" s="643"/>
      <c r="F147" s="643"/>
      <c r="G147" s="643"/>
      <c r="H147" s="608"/>
      <c r="I147" s="608"/>
      <c r="J147" s="608"/>
      <c r="K147" s="608"/>
      <c r="L147" s="608"/>
      <c r="M147" s="364"/>
      <c r="N147" s="350"/>
    </row>
    <row r="148" spans="3:14">
      <c r="C148" s="384"/>
      <c r="D148" s="643"/>
      <c r="E148" s="643"/>
      <c r="F148" s="643"/>
      <c r="G148" s="643"/>
      <c r="H148" s="608"/>
      <c r="I148" s="608"/>
      <c r="J148" s="608"/>
      <c r="K148" s="608"/>
      <c r="L148" s="608"/>
      <c r="M148" s="364"/>
      <c r="N148" s="350"/>
    </row>
    <row r="149" spans="3:14" ht="17.399999999999999">
      <c r="C149" s="301" t="s">
        <v>9</v>
      </c>
      <c r="D149" s="607"/>
      <c r="E149" s="607"/>
      <c r="F149" s="607"/>
      <c r="G149" s="607"/>
      <c r="H149" s="608"/>
      <c r="I149" s="608"/>
      <c r="K149" s="603"/>
      <c r="M149" s="605" t="s">
        <v>111</v>
      </c>
      <c r="N149" s="350"/>
    </row>
    <row r="150" spans="3:14">
      <c r="C150" s="307" t="s">
        <v>113</v>
      </c>
      <c r="D150" s="626"/>
      <c r="E150" s="626"/>
      <c r="F150" s="626"/>
      <c r="G150" s="626"/>
      <c r="H150" s="608"/>
      <c r="I150" s="679" t="s">
        <v>77</v>
      </c>
      <c r="J150" s="679"/>
      <c r="K150" s="679"/>
      <c r="L150" s="679"/>
      <c r="M150" s="364"/>
      <c r="N150" s="350"/>
    </row>
    <row r="151" spans="3:14" ht="27" customHeight="1">
      <c r="C151" s="299"/>
      <c r="D151" s="298" t="s">
        <v>57</v>
      </c>
      <c r="E151" s="628" t="s">
        <v>58</v>
      </c>
      <c r="F151" s="628" t="s">
        <v>59</v>
      </c>
      <c r="G151" s="628" t="s">
        <v>60</v>
      </c>
      <c r="H151" s="628" t="s">
        <v>61</v>
      </c>
      <c r="I151" s="629"/>
      <c r="J151" s="629"/>
      <c r="K151" s="629"/>
      <c r="L151" s="629"/>
      <c r="M151" s="364"/>
      <c r="N151" s="350"/>
    </row>
    <row r="152" spans="3:14">
      <c r="C152" s="557" t="s">
        <v>97</v>
      </c>
      <c r="D152" s="558">
        <v>2586</v>
      </c>
      <c r="E152" s="559">
        <v>4299</v>
      </c>
      <c r="F152" s="559">
        <v>2686</v>
      </c>
      <c r="G152" s="560">
        <v>3131</v>
      </c>
      <c r="H152" s="561">
        <v>1952</v>
      </c>
      <c r="I152" s="615"/>
      <c r="J152" s="615"/>
      <c r="K152" s="615"/>
      <c r="L152" s="615"/>
      <c r="M152" s="364"/>
      <c r="N152" s="350"/>
    </row>
    <row r="153" spans="3:14">
      <c r="C153" s="295" t="s">
        <v>98</v>
      </c>
      <c r="D153" s="383">
        <v>1093</v>
      </c>
      <c r="E153" s="382">
        <v>2133</v>
      </c>
      <c r="F153" s="382">
        <v>1286</v>
      </c>
      <c r="G153" s="658">
        <v>1975</v>
      </c>
      <c r="H153" s="616">
        <v>1276</v>
      </c>
      <c r="I153" s="615"/>
      <c r="J153" s="615"/>
      <c r="K153" s="615"/>
      <c r="L153" s="615"/>
      <c r="M153" s="364"/>
      <c r="N153" s="350"/>
    </row>
    <row r="154" spans="3:14" ht="6" customHeight="1">
      <c r="C154" s="377"/>
      <c r="D154" s="376"/>
      <c r="E154" s="506"/>
      <c r="F154" s="506"/>
      <c r="G154" s="507"/>
      <c r="H154" s="506"/>
      <c r="I154" s="487"/>
      <c r="J154" s="487"/>
      <c r="K154" s="487"/>
      <c r="L154" s="487"/>
      <c r="M154" s="364"/>
      <c r="N154" s="350"/>
    </row>
    <row r="155" spans="3:14">
      <c r="C155" s="294" t="s">
        <v>117</v>
      </c>
      <c r="D155" s="379">
        <v>222</v>
      </c>
      <c r="E155" s="378">
        <v>315</v>
      </c>
      <c r="F155" s="378">
        <v>226</v>
      </c>
      <c r="G155" s="668">
        <v>450</v>
      </c>
      <c r="H155" s="613">
        <v>287</v>
      </c>
      <c r="I155" s="615"/>
      <c r="J155" s="615"/>
      <c r="K155" s="615"/>
      <c r="L155" s="615"/>
      <c r="M155" s="364"/>
      <c r="N155" s="350"/>
    </row>
    <row r="156" spans="3:14">
      <c r="C156" s="294" t="s">
        <v>97</v>
      </c>
      <c r="D156" s="379">
        <v>116</v>
      </c>
      <c r="E156" s="378">
        <v>184</v>
      </c>
      <c r="F156" s="378">
        <v>145</v>
      </c>
      <c r="G156" s="668">
        <v>242</v>
      </c>
      <c r="H156" s="613"/>
      <c r="I156" s="615"/>
      <c r="J156" s="615"/>
      <c r="K156" s="615"/>
      <c r="L156" s="615"/>
      <c r="M156" s="364"/>
      <c r="N156" s="350"/>
    </row>
    <row r="157" spans="3:14">
      <c r="C157" s="557" t="s">
        <v>98</v>
      </c>
      <c r="D157" s="566">
        <v>89</v>
      </c>
      <c r="E157" s="567">
        <v>131</v>
      </c>
      <c r="F157" s="567">
        <v>81</v>
      </c>
      <c r="G157" s="560">
        <v>208</v>
      </c>
      <c r="H157" s="561"/>
      <c r="I157" s="615"/>
      <c r="J157" s="615"/>
      <c r="K157" s="615"/>
      <c r="L157" s="615"/>
      <c r="M157" s="364"/>
      <c r="N157" s="350"/>
    </row>
    <row r="158" spans="3:14">
      <c r="C158" s="295" t="s">
        <v>118</v>
      </c>
      <c r="D158" s="381">
        <v>1010</v>
      </c>
      <c r="E158" s="380">
        <v>1346</v>
      </c>
      <c r="F158" s="380">
        <v>978</v>
      </c>
      <c r="G158" s="658">
        <v>1377</v>
      </c>
      <c r="H158" s="616">
        <v>974</v>
      </c>
      <c r="I158" s="615"/>
      <c r="J158" s="615"/>
      <c r="K158" s="615"/>
      <c r="L158" s="615"/>
      <c r="M158" s="364"/>
      <c r="N158" s="350"/>
    </row>
    <row r="159" spans="3:14">
      <c r="C159" s="295" t="s">
        <v>97</v>
      </c>
      <c r="D159" s="381">
        <v>560</v>
      </c>
      <c r="E159" s="380">
        <v>773</v>
      </c>
      <c r="F159" s="380">
        <v>559</v>
      </c>
      <c r="G159" s="658">
        <v>579</v>
      </c>
      <c r="H159" s="616"/>
      <c r="I159" s="615"/>
      <c r="J159" s="615"/>
      <c r="K159" s="615"/>
      <c r="L159" s="615"/>
      <c r="M159" s="364"/>
      <c r="N159" s="350"/>
    </row>
    <row r="160" spans="3:14">
      <c r="C160" s="295" t="s">
        <v>98</v>
      </c>
      <c r="D160" s="381">
        <v>367</v>
      </c>
      <c r="E160" s="380">
        <v>573</v>
      </c>
      <c r="F160" s="380">
        <v>419</v>
      </c>
      <c r="G160" s="658">
        <v>798</v>
      </c>
      <c r="H160" s="616"/>
      <c r="I160" s="615"/>
      <c r="J160" s="615"/>
      <c r="K160" s="615"/>
      <c r="L160" s="615"/>
      <c r="M160" s="364"/>
      <c r="N160" s="350"/>
    </row>
    <row r="161" spans="1:14">
      <c r="C161" s="294" t="s">
        <v>119</v>
      </c>
      <c r="D161" s="379">
        <v>977</v>
      </c>
      <c r="E161" s="378">
        <v>1692</v>
      </c>
      <c r="F161" s="378">
        <v>986</v>
      </c>
      <c r="G161" s="668">
        <v>1337</v>
      </c>
      <c r="H161" s="613">
        <v>782</v>
      </c>
      <c r="I161" s="615"/>
      <c r="J161" s="615"/>
      <c r="K161" s="615"/>
      <c r="L161" s="615"/>
      <c r="M161" s="364"/>
      <c r="N161" s="350"/>
    </row>
    <row r="162" spans="1:14">
      <c r="C162" s="294" t="s">
        <v>97</v>
      </c>
      <c r="D162" s="379">
        <v>611</v>
      </c>
      <c r="E162" s="378">
        <v>1023</v>
      </c>
      <c r="F162" s="378">
        <v>604</v>
      </c>
      <c r="G162" s="668">
        <v>553</v>
      </c>
      <c r="H162" s="613"/>
      <c r="I162" s="615"/>
      <c r="J162" s="615"/>
      <c r="K162" s="615"/>
      <c r="L162" s="615"/>
      <c r="M162" s="364"/>
      <c r="N162" s="350"/>
    </row>
    <row r="163" spans="1:14">
      <c r="C163" s="557" t="s">
        <v>98</v>
      </c>
      <c r="D163" s="566">
        <v>293</v>
      </c>
      <c r="E163" s="567">
        <v>669</v>
      </c>
      <c r="F163" s="567">
        <v>382</v>
      </c>
      <c r="G163" s="560">
        <v>784</v>
      </c>
      <c r="H163" s="561"/>
      <c r="I163" s="615"/>
      <c r="J163" s="615"/>
      <c r="K163" s="615"/>
      <c r="L163" s="615"/>
      <c r="M163" s="364"/>
      <c r="N163" s="350"/>
    </row>
    <row r="164" spans="1:14">
      <c r="C164" s="295" t="s">
        <v>120</v>
      </c>
      <c r="D164" s="381">
        <v>804</v>
      </c>
      <c r="E164" s="380">
        <v>1392</v>
      </c>
      <c r="F164" s="380">
        <v>765</v>
      </c>
      <c r="G164" s="658">
        <v>920</v>
      </c>
      <c r="H164" s="616">
        <v>609</v>
      </c>
      <c r="I164" s="615"/>
      <c r="J164" s="615"/>
      <c r="K164" s="615"/>
      <c r="L164" s="615"/>
      <c r="M164" s="364"/>
      <c r="N164" s="350"/>
    </row>
    <row r="165" spans="1:14">
      <c r="C165" s="295" t="s">
        <v>97</v>
      </c>
      <c r="D165" s="381">
        <v>547</v>
      </c>
      <c r="E165" s="380">
        <v>937</v>
      </c>
      <c r="F165" s="380">
        <v>536</v>
      </c>
      <c r="G165" s="658">
        <v>337</v>
      </c>
      <c r="H165" s="616"/>
      <c r="I165" s="615"/>
      <c r="J165" s="615"/>
      <c r="K165" s="615"/>
      <c r="L165" s="615"/>
      <c r="M165" s="364"/>
      <c r="N165" s="350"/>
    </row>
    <row r="166" spans="1:14">
      <c r="C166" s="575" t="s">
        <v>98</v>
      </c>
      <c r="D166" s="576">
        <v>213</v>
      </c>
      <c r="E166" s="577">
        <v>455</v>
      </c>
      <c r="F166" s="577">
        <v>229</v>
      </c>
      <c r="G166" s="578">
        <v>583</v>
      </c>
      <c r="H166" s="579"/>
      <c r="I166" s="615"/>
      <c r="J166" s="615"/>
      <c r="K166" s="615"/>
      <c r="L166" s="615"/>
      <c r="M166" s="364"/>
      <c r="N166" s="350"/>
    </row>
    <row r="167" spans="1:14">
      <c r="C167" s="294" t="s">
        <v>121</v>
      </c>
      <c r="D167" s="379">
        <v>896</v>
      </c>
      <c r="E167" s="378">
        <v>1687</v>
      </c>
      <c r="F167" s="378">
        <v>1017</v>
      </c>
      <c r="G167" s="668">
        <v>1022</v>
      </c>
      <c r="H167" s="613">
        <v>576</v>
      </c>
      <c r="I167" s="615"/>
      <c r="J167" s="615"/>
      <c r="K167" s="615"/>
      <c r="L167" s="615"/>
      <c r="M167" s="364"/>
      <c r="N167" s="350"/>
    </row>
    <row r="168" spans="1:14">
      <c r="C168" s="294" t="s">
        <v>97</v>
      </c>
      <c r="D168" s="379">
        <v>752</v>
      </c>
      <c r="E168" s="378">
        <v>1382</v>
      </c>
      <c r="F168" s="378">
        <v>842</v>
      </c>
      <c r="G168" s="668">
        <v>264</v>
      </c>
      <c r="H168" s="613"/>
      <c r="I168" s="615"/>
      <c r="J168" s="615"/>
      <c r="K168" s="615"/>
      <c r="L168" s="615"/>
      <c r="M168" s="364"/>
      <c r="N168" s="350"/>
    </row>
    <row r="169" spans="1:14">
      <c r="C169" s="294" t="s">
        <v>98</v>
      </c>
      <c r="D169" s="379">
        <v>131</v>
      </c>
      <c r="E169" s="378">
        <v>305</v>
      </c>
      <c r="F169" s="378">
        <v>175</v>
      </c>
      <c r="G169" s="668">
        <v>758</v>
      </c>
      <c r="H169" s="613"/>
      <c r="I169" s="615"/>
      <c r="J169" s="615"/>
      <c r="K169" s="615"/>
      <c r="L169" s="615"/>
      <c r="M169" s="364"/>
      <c r="N169" s="350"/>
    </row>
    <row r="170" spans="1:14" ht="6" customHeight="1">
      <c r="C170" s="562"/>
      <c r="D170" s="563"/>
      <c r="E170" s="564"/>
      <c r="F170" s="564"/>
      <c r="G170" s="565"/>
      <c r="H170" s="564"/>
      <c r="I170" s="487"/>
      <c r="J170" s="487"/>
      <c r="K170" s="487"/>
      <c r="L170" s="487"/>
      <c r="M170" s="364"/>
      <c r="N170" s="350"/>
    </row>
    <row r="171" spans="1:14">
      <c r="C171" s="295" t="s">
        <v>78</v>
      </c>
      <c r="D171" s="375">
        <v>3354</v>
      </c>
      <c r="E171" s="672">
        <v>5779</v>
      </c>
      <c r="F171" s="672">
        <v>3581</v>
      </c>
      <c r="G171" s="673">
        <v>4532</v>
      </c>
      <c r="H171" s="674"/>
      <c r="I171" s="675"/>
      <c r="J171" s="675"/>
      <c r="K171" s="675"/>
      <c r="L171" s="675"/>
      <c r="M171" s="364"/>
      <c r="N171" s="350"/>
    </row>
    <row r="172" spans="1:14">
      <c r="C172" s="557" t="s">
        <v>79</v>
      </c>
      <c r="D172" s="568">
        <v>1</v>
      </c>
      <c r="E172" s="569">
        <v>2</v>
      </c>
      <c r="F172" s="569">
        <v>9</v>
      </c>
      <c r="G172" s="570">
        <v>16</v>
      </c>
      <c r="H172" s="571"/>
      <c r="I172" s="675"/>
      <c r="J172" s="675"/>
      <c r="K172" s="675"/>
      <c r="L172" s="675"/>
      <c r="M172" s="364"/>
      <c r="N172" s="350"/>
    </row>
    <row r="173" spans="1:14">
      <c r="C173" s="295" t="s">
        <v>81</v>
      </c>
      <c r="D173" s="375">
        <v>21</v>
      </c>
      <c r="E173" s="672">
        <v>123</v>
      </c>
      <c r="F173" s="672">
        <v>73</v>
      </c>
      <c r="G173" s="673">
        <v>121</v>
      </c>
      <c r="H173" s="674"/>
      <c r="I173" s="675"/>
      <c r="J173" s="675"/>
      <c r="K173" s="675"/>
      <c r="L173" s="675"/>
      <c r="M173" s="364"/>
      <c r="N173" s="350"/>
    </row>
    <row r="174" spans="1:14">
      <c r="C174" s="557" t="s">
        <v>82</v>
      </c>
      <c r="D174" s="568">
        <v>193</v>
      </c>
      <c r="E174" s="569">
        <v>171</v>
      </c>
      <c r="F174" s="569">
        <v>201</v>
      </c>
      <c r="G174" s="570">
        <v>198</v>
      </c>
      <c r="H174" s="571"/>
      <c r="I174" s="675"/>
      <c r="J174" s="675"/>
      <c r="K174" s="675"/>
      <c r="L174" s="675"/>
      <c r="M174" s="364"/>
      <c r="N174" s="350"/>
    </row>
    <row r="175" spans="1:14">
      <c r="A175" s="545"/>
      <c r="B175" s="546"/>
      <c r="C175" s="295" t="s">
        <v>122</v>
      </c>
      <c r="D175" s="375">
        <v>62</v>
      </c>
      <c r="E175" s="672"/>
      <c r="F175" s="672"/>
      <c r="G175" s="673"/>
      <c r="H175" s="674"/>
      <c r="I175" s="675"/>
      <c r="J175" s="675"/>
      <c r="K175" s="675"/>
      <c r="L175" s="675"/>
      <c r="M175" s="364"/>
      <c r="N175" s="350"/>
    </row>
    <row r="176" spans="1:14">
      <c r="A176" s="545"/>
      <c r="B176" s="546"/>
      <c r="C176" s="294" t="s">
        <v>123</v>
      </c>
      <c r="D176" s="374">
        <v>295</v>
      </c>
      <c r="E176" s="682">
        <v>353</v>
      </c>
      <c r="F176" s="682">
        <v>108</v>
      </c>
      <c r="G176" s="581">
        <v>239</v>
      </c>
      <c r="H176" s="582"/>
      <c r="I176" s="675"/>
      <c r="J176" s="675"/>
      <c r="K176" s="675"/>
      <c r="L176" s="675"/>
      <c r="M176" s="364"/>
      <c r="N176" s="350"/>
    </row>
    <row r="177" spans="3:14">
      <c r="C177" s="373"/>
      <c r="D177" s="683"/>
      <c r="E177" s="683"/>
      <c r="F177" s="683"/>
      <c r="G177" s="677"/>
      <c r="H177" s="678"/>
      <c r="I177" s="678"/>
      <c r="J177" s="678"/>
      <c r="K177" s="678"/>
      <c r="L177" s="678"/>
      <c r="M177" s="372"/>
      <c r="N177" s="350"/>
    </row>
    <row r="178" spans="3:14">
      <c r="C178" s="292" t="s">
        <v>70</v>
      </c>
      <c r="D178" s="684"/>
      <c r="E178" s="684"/>
      <c r="F178" s="684"/>
      <c r="G178" s="685"/>
      <c r="H178" s="686"/>
      <c r="I178" s="686"/>
      <c r="J178" s="686"/>
      <c r="K178" s="686"/>
      <c r="L178" s="686"/>
      <c r="M178" s="495"/>
      <c r="N178" s="350"/>
    </row>
    <row r="179" spans="3:14">
      <c r="C179" s="492" t="s">
        <v>129</v>
      </c>
      <c r="D179" s="687"/>
      <c r="E179" s="687"/>
      <c r="F179" s="687"/>
      <c r="G179" s="687"/>
      <c r="H179" s="687"/>
      <c r="I179" s="687"/>
      <c r="J179" s="687"/>
      <c r="K179" s="687"/>
      <c r="L179" s="687"/>
      <c r="M179" s="493"/>
      <c r="N179" s="350"/>
    </row>
    <row r="180" spans="3:14">
      <c r="C180" s="292" t="s">
        <v>130</v>
      </c>
      <c r="D180" s="687"/>
      <c r="E180" s="687"/>
      <c r="F180" s="687"/>
      <c r="G180" s="687"/>
      <c r="H180" s="687"/>
      <c r="I180" s="687"/>
      <c r="J180" s="687"/>
      <c r="K180" s="687"/>
      <c r="L180" s="687"/>
      <c r="M180" s="493"/>
      <c r="N180" s="350"/>
    </row>
    <row r="181" spans="3:14">
      <c r="C181" s="292" t="s">
        <v>131</v>
      </c>
      <c r="D181" s="688"/>
      <c r="E181" s="688"/>
      <c r="F181" s="688"/>
      <c r="G181" s="688"/>
      <c r="H181" s="689"/>
      <c r="I181" s="689"/>
      <c r="J181" s="689"/>
      <c r="K181" s="689"/>
      <c r="L181" s="689"/>
      <c r="M181" s="496"/>
      <c r="N181" s="350"/>
    </row>
    <row r="182" spans="3:14">
      <c r="C182" s="292" t="s">
        <v>132</v>
      </c>
      <c r="D182" s="690"/>
      <c r="E182" s="691"/>
      <c r="F182" s="691"/>
      <c r="G182" s="691"/>
      <c r="H182" s="692"/>
      <c r="I182" s="692"/>
      <c r="J182" s="692"/>
      <c r="K182" s="692"/>
      <c r="L182" s="692"/>
      <c r="M182" s="370"/>
      <c r="N182" s="350"/>
    </row>
    <row r="183" spans="3:14">
      <c r="C183" s="292" t="s">
        <v>133</v>
      </c>
      <c r="D183" s="690"/>
      <c r="E183" s="691"/>
      <c r="F183" s="691"/>
      <c r="G183" s="691"/>
      <c r="H183" s="692"/>
      <c r="I183" s="692"/>
      <c r="J183" s="692"/>
      <c r="K183" s="692"/>
      <c r="L183" s="692"/>
      <c r="M183" s="370"/>
      <c r="N183" s="350"/>
    </row>
    <row r="184" spans="3:14">
      <c r="C184" s="369"/>
      <c r="D184" s="693"/>
      <c r="E184" s="693"/>
      <c r="F184" s="693"/>
      <c r="G184" s="693"/>
      <c r="H184" s="694"/>
      <c r="I184" s="694"/>
      <c r="J184" s="694"/>
      <c r="K184" s="694"/>
      <c r="L184" s="694"/>
      <c r="M184" s="368"/>
      <c r="N184" s="350"/>
    </row>
    <row r="185" spans="3:14" ht="17.399999999999999">
      <c r="C185" s="301" t="s">
        <v>134</v>
      </c>
      <c r="D185" s="607"/>
      <c r="E185" s="607"/>
      <c r="F185" s="607"/>
      <c r="G185" s="607"/>
      <c r="H185" s="608"/>
      <c r="I185" s="608"/>
      <c r="K185" s="603"/>
      <c r="M185" s="605" t="s">
        <v>135</v>
      </c>
      <c r="N185" s="350"/>
    </row>
    <row r="186" spans="3:14">
      <c r="C186" s="367"/>
      <c r="D186" s="608"/>
      <c r="E186" s="608"/>
      <c r="F186" s="608"/>
      <c r="G186" s="608"/>
      <c r="H186" s="608"/>
      <c r="I186" s="679" t="s">
        <v>77</v>
      </c>
      <c r="J186" s="679"/>
      <c r="K186" s="679"/>
      <c r="L186" s="679"/>
      <c r="M186" s="364"/>
      <c r="N186" s="350"/>
    </row>
    <row r="187" spans="3:14" ht="26.25" customHeight="1">
      <c r="C187" s="299"/>
      <c r="D187" s="298" t="s">
        <v>57</v>
      </c>
      <c r="E187" s="628" t="s">
        <v>58</v>
      </c>
      <c r="F187" s="628" t="s">
        <v>59</v>
      </c>
      <c r="G187" s="628" t="s">
        <v>60</v>
      </c>
      <c r="H187" s="628" t="s">
        <v>61</v>
      </c>
      <c r="I187" s="629"/>
      <c r="J187" s="629"/>
      <c r="K187" s="608"/>
      <c r="L187" s="608"/>
      <c r="M187" s="364"/>
      <c r="N187" s="350"/>
    </row>
    <row r="188" spans="3:14">
      <c r="C188" s="297" t="s">
        <v>78</v>
      </c>
      <c r="D188" s="366">
        <v>2.9712433441994493E-2</v>
      </c>
      <c r="E188" s="365">
        <v>3.2909229483813654E-2</v>
      </c>
      <c r="F188" s="365">
        <v>3.5439195168628805E-2</v>
      </c>
      <c r="G188" s="695">
        <v>3.39E-2</v>
      </c>
      <c r="H188" s="696">
        <v>3.04E-2</v>
      </c>
      <c r="I188" s="697"/>
      <c r="J188" s="697"/>
      <c r="K188" s="608"/>
      <c r="L188" s="608"/>
      <c r="M188" s="364"/>
      <c r="N188" s="350"/>
    </row>
    <row r="189" spans="3:14">
      <c r="C189" s="293"/>
      <c r="D189" s="637"/>
      <c r="E189" s="637"/>
      <c r="F189" s="637"/>
      <c r="G189" s="637"/>
      <c r="H189" s="698"/>
      <c r="I189" s="698"/>
      <c r="J189" s="698"/>
      <c r="K189" s="608"/>
      <c r="L189" s="608"/>
      <c r="M189" s="364"/>
      <c r="N189" s="350"/>
    </row>
    <row r="190" spans="3:14">
      <c r="C190" s="596" t="s">
        <v>70</v>
      </c>
      <c r="D190" s="699"/>
      <c r="E190" s="699"/>
      <c r="F190" s="699"/>
      <c r="G190" s="699"/>
      <c r="H190" s="699"/>
      <c r="I190" s="699"/>
      <c r="J190" s="699"/>
      <c r="K190" s="699"/>
      <c r="L190" s="699"/>
      <c r="M190" s="494"/>
      <c r="N190" s="350"/>
    </row>
    <row r="191" spans="3:14" ht="15" customHeight="1">
      <c r="C191" s="544" t="s">
        <v>136</v>
      </c>
      <c r="D191" s="655"/>
      <c r="E191" s="655"/>
      <c r="F191" s="655"/>
      <c r="G191" s="655"/>
      <c r="H191" s="655"/>
      <c r="I191" s="655"/>
      <c r="J191" s="655"/>
      <c r="K191" s="655"/>
      <c r="L191" s="655"/>
      <c r="M191" s="508"/>
      <c r="N191" s="350"/>
    </row>
    <row r="192" spans="3:14">
      <c r="C192" s="292" t="s">
        <v>115</v>
      </c>
      <c r="D192" s="621"/>
      <c r="E192" s="621"/>
      <c r="F192" s="621"/>
      <c r="G192" s="621"/>
      <c r="H192" s="692"/>
      <c r="I192" s="692"/>
      <c r="J192" s="692"/>
      <c r="K192" s="692"/>
      <c r="L192" s="692"/>
      <c r="M192" s="370"/>
      <c r="N192" s="350"/>
    </row>
    <row r="193" spans="3:14">
      <c r="C193" s="363"/>
      <c r="D193" s="641"/>
      <c r="E193" s="641"/>
      <c r="F193" s="641"/>
      <c r="G193" s="641"/>
      <c r="H193" s="641"/>
      <c r="I193" s="641"/>
      <c r="J193" s="641"/>
      <c r="K193" s="641"/>
      <c r="L193" s="641"/>
      <c r="M193" s="362"/>
      <c r="N193" s="350"/>
    </row>
    <row r="194" spans="3:14" ht="17.399999999999999">
      <c r="C194" s="301" t="s">
        <v>11</v>
      </c>
      <c r="D194" s="700"/>
      <c r="E194" s="701"/>
      <c r="F194" s="701"/>
      <c r="G194" s="701"/>
      <c r="H194" s="701"/>
      <c r="I194" s="701"/>
      <c r="J194" s="701"/>
      <c r="K194" s="701"/>
      <c r="L194" s="701"/>
      <c r="M194" s="317"/>
      <c r="N194" s="350"/>
    </row>
    <row r="195" spans="3:14">
      <c r="C195" s="355" t="s">
        <v>113</v>
      </c>
      <c r="D195" s="702"/>
      <c r="E195" s="701"/>
      <c r="F195" s="701"/>
      <c r="G195" s="701"/>
      <c r="H195" s="701"/>
      <c r="I195" s="701"/>
      <c r="K195" s="603"/>
      <c r="M195" s="605" t="s">
        <v>137</v>
      </c>
      <c r="N195" s="350"/>
    </row>
    <row r="196" spans="3:14">
      <c r="C196" s="309"/>
      <c r="D196" s="4"/>
      <c r="E196" s="701"/>
      <c r="F196" s="701"/>
      <c r="G196" s="701"/>
      <c r="H196" s="701"/>
      <c r="I196" s="679" t="s">
        <v>77</v>
      </c>
      <c r="J196" s="679"/>
      <c r="K196" s="679"/>
      <c r="L196" s="679"/>
      <c r="M196" s="317"/>
      <c r="N196" s="350"/>
    </row>
    <row r="197" spans="3:14" ht="26.25" customHeight="1">
      <c r="C197" s="299"/>
      <c r="D197" s="298" t="s">
        <v>57</v>
      </c>
      <c r="E197" s="628" t="s">
        <v>58</v>
      </c>
      <c r="F197" s="628" t="s">
        <v>59</v>
      </c>
      <c r="G197" s="628" t="s">
        <v>60</v>
      </c>
      <c r="H197" s="628" t="s">
        <v>61</v>
      </c>
      <c r="I197" s="629"/>
      <c r="J197" s="629"/>
      <c r="K197" s="629"/>
      <c r="L197" s="629"/>
      <c r="M197" s="317"/>
      <c r="N197" s="350"/>
    </row>
    <row r="198" spans="3:14">
      <c r="C198" s="557" t="s">
        <v>97</v>
      </c>
      <c r="D198" s="572">
        <v>879</v>
      </c>
      <c r="E198" s="573">
        <v>610</v>
      </c>
      <c r="F198" s="573">
        <v>605</v>
      </c>
      <c r="G198" s="560">
        <v>718</v>
      </c>
      <c r="H198" s="574"/>
      <c r="I198" s="615"/>
      <c r="J198" s="615"/>
      <c r="K198" s="615"/>
      <c r="L198" s="615"/>
      <c r="M198" s="317"/>
      <c r="N198" s="350"/>
    </row>
    <row r="199" spans="3:14">
      <c r="C199" s="295" t="s">
        <v>98</v>
      </c>
      <c r="D199" s="359">
        <v>557</v>
      </c>
      <c r="E199" s="703">
        <v>684</v>
      </c>
      <c r="F199" s="703">
        <v>707</v>
      </c>
      <c r="G199" s="658">
        <v>823</v>
      </c>
      <c r="H199" s="616"/>
      <c r="I199" s="616"/>
      <c r="J199" s="616"/>
      <c r="K199" s="616"/>
      <c r="L199" s="616"/>
      <c r="M199" s="317"/>
      <c r="N199" s="350"/>
    </row>
    <row r="200" spans="3:14">
      <c r="C200" s="303"/>
      <c r="D200" s="701"/>
      <c r="E200" s="701"/>
      <c r="F200" s="701"/>
      <c r="G200" s="701"/>
      <c r="H200" s="701"/>
      <c r="I200" s="701"/>
      <c r="J200" s="701"/>
      <c r="K200" s="701"/>
      <c r="L200" s="701"/>
      <c r="M200" s="317"/>
      <c r="N200" s="350"/>
    </row>
    <row r="201" spans="3:14">
      <c r="C201" s="292" t="s">
        <v>70</v>
      </c>
      <c r="D201" s="704"/>
      <c r="E201" s="704"/>
      <c r="F201" s="704"/>
      <c r="G201" s="704"/>
      <c r="H201" s="704"/>
      <c r="I201" s="704"/>
      <c r="J201" s="704"/>
      <c r="K201" s="704"/>
      <c r="L201" s="704"/>
      <c r="M201" s="497"/>
      <c r="N201" s="350"/>
    </row>
    <row r="202" spans="3:14" ht="27" customHeight="1">
      <c r="C202" s="796" t="s">
        <v>138</v>
      </c>
      <c r="D202" s="797"/>
      <c r="E202" s="797"/>
      <c r="F202" s="797"/>
      <c r="G202" s="797"/>
      <c r="H202" s="797"/>
      <c r="I202" s="797"/>
      <c r="J202" s="797"/>
      <c r="K202" s="797"/>
      <c r="L202" s="797"/>
      <c r="M202" s="816"/>
      <c r="N202" s="350"/>
    </row>
    <row r="203" spans="3:14">
      <c r="C203" s="292" t="s">
        <v>139</v>
      </c>
      <c r="D203" s="705"/>
      <c r="E203" s="705"/>
      <c r="F203" s="705"/>
      <c r="G203" s="705"/>
      <c r="H203" s="705"/>
      <c r="I203" s="705"/>
      <c r="J203" s="705"/>
      <c r="K203" s="705"/>
      <c r="L203" s="705"/>
      <c r="M203" s="361"/>
      <c r="N203" s="350"/>
    </row>
    <row r="204" spans="3:14">
      <c r="C204" s="350"/>
      <c r="D204"/>
      <c r="E204" s="701"/>
      <c r="F204" s="701"/>
      <c r="G204" s="701"/>
      <c r="H204" s="701"/>
      <c r="I204" s="701"/>
      <c r="J204" s="701"/>
      <c r="K204" s="701"/>
      <c r="L204" s="701"/>
      <c r="M204" s="317"/>
      <c r="N204" s="350"/>
    </row>
    <row r="205" spans="3:14" ht="17.399999999999999">
      <c r="C205" s="301" t="s">
        <v>12</v>
      </c>
      <c r="D205" s="706"/>
      <c r="E205" s="701"/>
      <c r="F205" s="701"/>
      <c r="G205" s="701"/>
      <c r="H205" s="701"/>
      <c r="I205" s="701"/>
      <c r="J205" s="701"/>
      <c r="K205" s="701"/>
      <c r="L205" s="701"/>
      <c r="M205" s="317"/>
      <c r="N205" s="350"/>
    </row>
    <row r="206" spans="3:14">
      <c r="C206" s="360" t="s">
        <v>113</v>
      </c>
      <c r="D206" s="707"/>
      <c r="E206" s="708"/>
      <c r="F206" s="708"/>
      <c r="G206" s="708"/>
      <c r="H206" s="708"/>
      <c r="I206" s="701"/>
      <c r="K206" s="603"/>
      <c r="M206" s="605" t="s">
        <v>137</v>
      </c>
      <c r="N206" s="350"/>
    </row>
    <row r="207" spans="3:14">
      <c r="C207" s="303"/>
      <c r="D207" s="701"/>
      <c r="E207" s="701"/>
      <c r="F207" s="701"/>
      <c r="G207" s="701"/>
      <c r="H207" s="701"/>
      <c r="I207" s="679" t="s">
        <v>77</v>
      </c>
      <c r="J207" s="679"/>
      <c r="K207" s="679"/>
      <c r="L207" s="679"/>
      <c r="M207" s="317"/>
      <c r="N207" s="350"/>
    </row>
    <row r="208" spans="3:14" ht="27" customHeight="1">
      <c r="C208" s="299"/>
      <c r="D208" s="298" t="s">
        <v>57</v>
      </c>
      <c r="E208" s="628" t="s">
        <v>58</v>
      </c>
      <c r="F208" s="628" t="s">
        <v>59</v>
      </c>
      <c r="G208" s="628" t="s">
        <v>60</v>
      </c>
      <c r="H208" s="628" t="s">
        <v>61</v>
      </c>
      <c r="I208" s="629"/>
      <c r="J208" s="629"/>
      <c r="K208" s="629"/>
      <c r="L208" s="629"/>
      <c r="M208" s="317"/>
      <c r="N208" s="350"/>
    </row>
    <row r="209" spans="3:14">
      <c r="C209" s="557" t="s">
        <v>97</v>
      </c>
      <c r="D209" s="572">
        <v>877</v>
      </c>
      <c r="E209" s="573">
        <v>602</v>
      </c>
      <c r="F209" s="573">
        <v>599</v>
      </c>
      <c r="G209" s="560">
        <v>705</v>
      </c>
      <c r="H209" s="574"/>
      <c r="I209" s="615"/>
      <c r="J209" s="615"/>
      <c r="K209" s="615"/>
      <c r="L209" s="615"/>
      <c r="M209" s="317"/>
      <c r="N209" s="350"/>
    </row>
    <row r="210" spans="3:14">
      <c r="C210" s="295" t="s">
        <v>98</v>
      </c>
      <c r="D210" s="359">
        <v>548</v>
      </c>
      <c r="E210" s="703">
        <v>631</v>
      </c>
      <c r="F210" s="703">
        <v>668</v>
      </c>
      <c r="G210" s="658">
        <v>759</v>
      </c>
      <c r="H210" s="616"/>
      <c r="I210" s="616"/>
      <c r="J210" s="616"/>
      <c r="K210" s="616"/>
      <c r="L210" s="616"/>
      <c r="M210" s="317"/>
      <c r="N210" s="350"/>
    </row>
    <row r="211" spans="3:14">
      <c r="C211" s="303"/>
      <c r="D211" s="701"/>
      <c r="E211" s="701"/>
      <c r="F211" s="701"/>
      <c r="G211" s="701"/>
      <c r="H211" s="701"/>
      <c r="I211" s="701"/>
      <c r="J211" s="701"/>
      <c r="K211" s="701"/>
      <c r="L211" s="701"/>
      <c r="M211" s="317"/>
      <c r="N211" s="350"/>
    </row>
    <row r="212" spans="3:14">
      <c r="C212" s="596" t="s">
        <v>70</v>
      </c>
      <c r="D212" s="699"/>
      <c r="E212" s="699"/>
      <c r="F212" s="699"/>
      <c r="G212" s="699"/>
      <c r="H212" s="699"/>
      <c r="I212" s="699"/>
      <c r="J212" s="699"/>
      <c r="K212" s="699"/>
      <c r="L212" s="699"/>
      <c r="M212" s="317"/>
      <c r="N212" s="350"/>
    </row>
    <row r="213" spans="3:14" ht="15" customHeight="1">
      <c r="C213" s="408" t="s">
        <v>140</v>
      </c>
      <c r="D213" s="510"/>
      <c r="E213" s="510"/>
      <c r="F213" s="510"/>
      <c r="G213" s="510"/>
      <c r="H213" s="510"/>
      <c r="I213" s="510"/>
      <c r="J213" s="510"/>
      <c r="K213" s="510"/>
      <c r="L213" s="510"/>
      <c r="M213" s="358"/>
      <c r="N213" s="350"/>
    </row>
    <row r="214" spans="3:14">
      <c r="C214" s="357"/>
      <c r="D214" s="709"/>
      <c r="E214" s="709"/>
      <c r="F214" s="709"/>
      <c r="G214" s="709"/>
      <c r="H214" s="709"/>
      <c r="I214" s="709"/>
      <c r="J214" s="709"/>
      <c r="K214" s="709"/>
      <c r="L214" s="709"/>
      <c r="M214" s="356"/>
      <c r="N214" s="350"/>
    </row>
    <row r="215" spans="3:14" ht="17.399999999999999">
      <c r="C215" s="301" t="s">
        <v>13</v>
      </c>
      <c r="D215" s="706"/>
      <c r="E215" s="701"/>
      <c r="F215" s="701"/>
      <c r="G215" s="701"/>
      <c r="H215" s="701"/>
      <c r="I215" s="701"/>
      <c r="J215" s="701"/>
      <c r="K215" s="701"/>
      <c r="L215" s="701"/>
      <c r="M215" s="317"/>
      <c r="N215" s="350"/>
    </row>
    <row r="216" spans="3:14">
      <c r="C216" s="355" t="s">
        <v>141</v>
      </c>
      <c r="D216" s="702"/>
      <c r="E216" s="701"/>
      <c r="F216" s="701"/>
      <c r="G216" s="701"/>
      <c r="H216" s="701"/>
      <c r="I216" s="701"/>
      <c r="K216" s="603"/>
      <c r="M216" s="605" t="s">
        <v>137</v>
      </c>
      <c r="N216" s="350"/>
    </row>
    <row r="217" spans="3:14">
      <c r="C217" s="354"/>
      <c r="D217" s="702"/>
      <c r="E217" s="701"/>
      <c r="F217" s="701"/>
      <c r="G217" s="701"/>
      <c r="H217" s="701"/>
      <c r="I217" s="679" t="s">
        <v>77</v>
      </c>
      <c r="J217" s="679"/>
      <c r="K217" s="679"/>
      <c r="L217" s="679"/>
      <c r="M217" s="317"/>
      <c r="N217" s="350"/>
    </row>
    <row r="218" spans="3:14" ht="26.25" customHeight="1">
      <c r="C218" s="299"/>
      <c r="D218" s="298" t="s">
        <v>57</v>
      </c>
      <c r="E218" s="628" t="s">
        <v>58</v>
      </c>
      <c r="F218" s="628" t="s">
        <v>59</v>
      </c>
      <c r="G218" s="628" t="s">
        <v>60</v>
      </c>
      <c r="H218" s="628" t="s">
        <v>61</v>
      </c>
      <c r="I218" s="629"/>
      <c r="J218" s="629"/>
      <c r="K218" s="629"/>
      <c r="L218" s="629"/>
      <c r="M218" s="317"/>
      <c r="N218" s="350"/>
    </row>
    <row r="219" spans="3:14">
      <c r="C219" s="294" t="s">
        <v>97</v>
      </c>
      <c r="D219" s="353">
        <f>D209/D198</f>
        <v>0.99772468714448237</v>
      </c>
      <c r="E219" s="386">
        <f>E209/E198</f>
        <v>0.9868852459016394</v>
      </c>
      <c r="F219" s="386">
        <v>0.99008264462809914</v>
      </c>
      <c r="G219" s="710">
        <v>0.98189415041782702</v>
      </c>
      <c r="H219" s="652"/>
      <c r="I219" s="615"/>
      <c r="J219" s="615"/>
      <c r="K219" s="615"/>
      <c r="L219" s="615"/>
      <c r="M219" s="317"/>
      <c r="N219" s="350"/>
    </row>
    <row r="220" spans="3:14">
      <c r="C220" s="295" t="s">
        <v>98</v>
      </c>
      <c r="D220" s="464">
        <f>D210/D199</f>
        <v>0.98384201077199285</v>
      </c>
      <c r="E220" s="465">
        <f>E210/E199</f>
        <v>0.92251461988304095</v>
      </c>
      <c r="F220" s="465">
        <v>0.94483734087694482</v>
      </c>
      <c r="G220" s="711">
        <v>0.92223572296476297</v>
      </c>
      <c r="H220" s="630"/>
      <c r="I220" s="616"/>
      <c r="J220" s="616"/>
      <c r="K220" s="616"/>
      <c r="L220" s="616"/>
      <c r="M220" s="317"/>
      <c r="N220" s="350"/>
    </row>
    <row r="221" spans="3:14">
      <c r="C221" s="303" t="s">
        <v>142</v>
      </c>
      <c r="D221" s="352">
        <v>0.99199999999999999</v>
      </c>
      <c r="E221" s="466">
        <v>0.95</v>
      </c>
      <c r="F221" s="466">
        <v>0.96570121951219512</v>
      </c>
      <c r="G221" s="711">
        <v>0.95003244646333596</v>
      </c>
      <c r="H221" s="630"/>
      <c r="I221" s="701"/>
      <c r="J221" s="701"/>
      <c r="K221" s="701"/>
      <c r="L221" s="701"/>
      <c r="M221" s="317"/>
      <c r="N221" s="350"/>
    </row>
    <row r="222" spans="3:14">
      <c r="C222" s="303"/>
      <c r="D222" s="701"/>
      <c r="E222" s="712"/>
      <c r="F222" s="712"/>
      <c r="G222" s="701"/>
      <c r="H222" s="701"/>
      <c r="I222" s="701"/>
      <c r="J222" s="701"/>
      <c r="K222" s="701"/>
      <c r="L222" s="701"/>
      <c r="M222" s="317"/>
      <c r="N222" s="350"/>
    </row>
    <row r="223" spans="3:14">
      <c r="C223" s="292" t="s">
        <v>70</v>
      </c>
      <c r="D223" s="621"/>
      <c r="E223" s="621"/>
      <c r="F223" s="621"/>
      <c r="G223" s="621"/>
      <c r="H223" s="621"/>
      <c r="I223" s="621"/>
      <c r="J223" s="621"/>
      <c r="K223" s="621"/>
      <c r="L223" s="621"/>
      <c r="M223" s="497"/>
      <c r="N223" s="350"/>
    </row>
    <row r="224" spans="3:14">
      <c r="C224" s="292" t="s">
        <v>143</v>
      </c>
      <c r="D224" s="621"/>
      <c r="E224" s="621"/>
      <c r="F224" s="621"/>
      <c r="G224" s="621"/>
      <c r="H224" s="621"/>
      <c r="I224" s="621"/>
      <c r="J224" s="621"/>
      <c r="K224" s="621"/>
      <c r="L224" s="621"/>
      <c r="M224" s="511"/>
      <c r="N224" s="350"/>
    </row>
    <row r="225" spans="1:14">
      <c r="C225" s="292" t="s">
        <v>144</v>
      </c>
      <c r="D225" s="621"/>
      <c r="E225" s="621"/>
      <c r="F225" s="621"/>
      <c r="G225" s="621"/>
      <c r="H225" s="621"/>
      <c r="I225" s="621"/>
      <c r="J225" s="621"/>
      <c r="K225" s="621"/>
      <c r="L225" s="621"/>
      <c r="M225" s="494"/>
      <c r="N225" s="350"/>
    </row>
    <row r="226" spans="1:14">
      <c r="C226" s="309"/>
      <c r="D226" s="4"/>
      <c r="E226" s="4"/>
      <c r="F226" s="4"/>
      <c r="G226" s="4"/>
      <c r="H226" s="4"/>
      <c r="I226" s="4"/>
      <c r="J226" s="4"/>
      <c r="K226" s="4"/>
      <c r="L226" s="4"/>
      <c r="M226" s="290"/>
      <c r="N226" s="350"/>
    </row>
    <row r="227" spans="1:14">
      <c r="C227" s="350"/>
      <c r="M227" s="290"/>
      <c r="N227" s="350"/>
    </row>
    <row r="228" spans="1:14" ht="21">
      <c r="C228" s="351" t="s">
        <v>145</v>
      </c>
      <c r="M228" s="290"/>
      <c r="N228" s="350"/>
    </row>
    <row r="229" spans="1:14">
      <c r="C229" s="350"/>
      <c r="M229" s="290"/>
      <c r="N229" s="350"/>
    </row>
    <row r="230" spans="1:14" ht="17.399999999999999">
      <c r="C230" s="301" t="s">
        <v>14</v>
      </c>
      <c r="D230" s="713"/>
      <c r="E230" s="713"/>
      <c r="F230" s="713"/>
      <c r="G230" s="713"/>
      <c r="H230" s="714"/>
      <c r="I230" s="714"/>
      <c r="K230" s="603"/>
      <c r="M230" s="605" t="s">
        <v>146</v>
      </c>
      <c r="N230" s="350"/>
    </row>
    <row r="231" spans="1:14">
      <c r="C231" s="307" t="s">
        <v>147</v>
      </c>
      <c r="D231" s="626"/>
      <c r="E231" s="626"/>
      <c r="F231" s="626"/>
      <c r="G231" s="626"/>
      <c r="H231" s="608"/>
      <c r="I231" s="608"/>
      <c r="J231" s="608"/>
      <c r="K231" s="608"/>
      <c r="L231" s="608"/>
      <c r="M231" s="290"/>
      <c r="N231" s="350"/>
    </row>
    <row r="232" spans="1:14">
      <c r="C232" s="299"/>
      <c r="D232" s="809" t="s">
        <v>57</v>
      </c>
      <c r="E232" s="810"/>
      <c r="F232" s="811" t="s">
        <v>58</v>
      </c>
      <c r="G232" s="810"/>
      <c r="H232" s="811" t="s">
        <v>59</v>
      </c>
      <c r="I232" s="810"/>
      <c r="J232" s="811" t="s">
        <v>60</v>
      </c>
      <c r="K232" s="810"/>
      <c r="L232" s="811" t="s">
        <v>61</v>
      </c>
      <c r="M232" s="815"/>
      <c r="N232" s="350"/>
    </row>
    <row r="233" spans="1:14">
      <c r="A233" s="474"/>
      <c r="B233" s="474"/>
      <c r="C233" s="299"/>
      <c r="D233" s="715" t="s">
        <v>148</v>
      </c>
      <c r="E233" s="715" t="s">
        <v>149</v>
      </c>
      <c r="F233" s="716" t="s">
        <v>148</v>
      </c>
      <c r="G233" s="716" t="s">
        <v>149</v>
      </c>
      <c r="H233" s="716" t="s">
        <v>148</v>
      </c>
      <c r="I233" s="716" t="s">
        <v>149</v>
      </c>
      <c r="J233" s="716" t="s">
        <v>148</v>
      </c>
      <c r="K233" s="716" t="s">
        <v>149</v>
      </c>
      <c r="L233" s="716" t="s">
        <v>148</v>
      </c>
      <c r="M233" s="349" t="s">
        <v>149</v>
      </c>
      <c r="N233" s="350"/>
    </row>
    <row r="234" spans="1:14" ht="21.6">
      <c r="A234" s="474" t="s">
        <v>150</v>
      </c>
      <c r="B234" s="474"/>
      <c r="C234" s="348" t="s">
        <v>151</v>
      </c>
      <c r="D234" s="347">
        <v>3</v>
      </c>
      <c r="E234" s="343">
        <v>30</v>
      </c>
      <c r="F234" s="717">
        <v>2</v>
      </c>
      <c r="G234" s="718">
        <v>20</v>
      </c>
      <c r="H234" s="717">
        <v>4</v>
      </c>
      <c r="I234" s="718">
        <v>33.299999999999997</v>
      </c>
      <c r="J234" s="719">
        <v>4</v>
      </c>
      <c r="K234" s="720">
        <v>44.4</v>
      </c>
      <c r="L234" s="721">
        <v>3</v>
      </c>
      <c r="M234" s="459">
        <v>33.299999999999997</v>
      </c>
      <c r="N234" s="350"/>
    </row>
    <row r="235" spans="1:14" ht="21.6">
      <c r="B235" s="475"/>
      <c r="C235" s="341" t="s">
        <v>152</v>
      </c>
      <c r="D235" s="346">
        <v>50</v>
      </c>
      <c r="E235" s="339">
        <v>30.487804878048781</v>
      </c>
      <c r="F235" s="722">
        <v>50</v>
      </c>
      <c r="G235" s="723">
        <v>29.6</v>
      </c>
      <c r="H235" s="722">
        <v>64</v>
      </c>
      <c r="I235" s="723">
        <v>30.8</v>
      </c>
      <c r="J235" s="724">
        <v>67</v>
      </c>
      <c r="K235" s="725">
        <v>27.7</v>
      </c>
      <c r="L235" s="726">
        <v>70</v>
      </c>
      <c r="M235" s="460">
        <v>25.5</v>
      </c>
      <c r="N235" s="350"/>
    </row>
    <row r="236" spans="1:14" ht="21.6">
      <c r="C236" s="345" t="s">
        <v>92</v>
      </c>
      <c r="D236" s="344">
        <v>2591</v>
      </c>
      <c r="E236" s="343">
        <v>28.215180224327561</v>
      </c>
      <c r="F236" s="342">
        <v>2652</v>
      </c>
      <c r="G236" s="718">
        <v>27.9</v>
      </c>
      <c r="H236" s="342">
        <v>3028</v>
      </c>
      <c r="I236" s="718">
        <f>0.286309411096383*100</f>
        <v>28.630941109638304</v>
      </c>
      <c r="J236" s="719">
        <v>2921</v>
      </c>
      <c r="K236" s="727">
        <v>27.9</v>
      </c>
      <c r="L236" s="728">
        <v>3014</v>
      </c>
      <c r="M236" s="459">
        <v>28.1</v>
      </c>
      <c r="N236" s="350"/>
    </row>
    <row r="237" spans="1:14" ht="21.6">
      <c r="C237" s="341" t="s">
        <v>153</v>
      </c>
      <c r="D237" s="340">
        <v>5908</v>
      </c>
      <c r="E237" s="339">
        <v>34.763165636952046</v>
      </c>
      <c r="F237" s="338">
        <v>5594</v>
      </c>
      <c r="G237" s="723">
        <v>32.9</v>
      </c>
      <c r="H237" s="338">
        <v>6386</v>
      </c>
      <c r="I237" s="723">
        <v>32.299999999999997</v>
      </c>
      <c r="J237" s="724">
        <v>6406</v>
      </c>
      <c r="K237" s="725">
        <v>31.4</v>
      </c>
      <c r="L237" s="724">
        <v>6959</v>
      </c>
      <c r="M237" s="460">
        <v>31.8</v>
      </c>
      <c r="N237" s="350"/>
    </row>
    <row r="238" spans="1:14">
      <c r="C238" s="337" t="s">
        <v>154</v>
      </c>
      <c r="D238" s="336">
        <v>8839</v>
      </c>
      <c r="E238" s="335">
        <v>32.311010381634745</v>
      </c>
      <c r="F238" s="334">
        <v>8300</v>
      </c>
      <c r="G238" s="729">
        <v>31.1</v>
      </c>
      <c r="H238" s="334">
        <v>9488</v>
      </c>
      <c r="I238" s="729">
        <v>31</v>
      </c>
      <c r="J238" s="719">
        <v>9398</v>
      </c>
      <c r="K238" s="727">
        <v>30.2</v>
      </c>
      <c r="L238" s="730">
        <v>10046</v>
      </c>
      <c r="M238" s="461">
        <v>39.6</v>
      </c>
      <c r="N238" s="350"/>
    </row>
    <row r="239" spans="1:14">
      <c r="C239" s="303" t="s">
        <v>155</v>
      </c>
      <c r="D239" s="333">
        <v>9083</v>
      </c>
      <c r="E239" s="332">
        <v>32.288222956880311</v>
      </c>
      <c r="F239" s="331">
        <v>8972</v>
      </c>
      <c r="G239" s="731">
        <v>31</v>
      </c>
      <c r="H239" s="331">
        <v>10026</v>
      </c>
      <c r="I239" s="731">
        <v>29.8</v>
      </c>
      <c r="J239" s="724">
        <v>10021</v>
      </c>
      <c r="K239" s="725">
        <v>29.7</v>
      </c>
      <c r="L239" s="732">
        <v>10535</v>
      </c>
      <c r="M239" s="462">
        <v>30.4</v>
      </c>
      <c r="N239" s="350"/>
    </row>
    <row r="240" spans="1:14">
      <c r="C240" s="303"/>
      <c r="D240" s="701"/>
      <c r="E240" s="701"/>
      <c r="F240" s="701"/>
      <c r="G240" s="701"/>
      <c r="H240" s="701"/>
      <c r="I240" s="701"/>
      <c r="J240" s="701"/>
      <c r="K240" s="701"/>
      <c r="L240" s="701"/>
      <c r="M240" s="290"/>
      <c r="N240" s="350"/>
    </row>
    <row r="241" spans="1:14">
      <c r="C241" s="304" t="s">
        <v>70</v>
      </c>
      <c r="D241" s="4"/>
      <c r="E241" s="4"/>
      <c r="F241" s="4"/>
      <c r="G241" s="4"/>
      <c r="H241" s="4"/>
      <c r="I241" s="4"/>
      <c r="J241" s="4"/>
      <c r="M241" s="290"/>
      <c r="N241" s="350"/>
    </row>
    <row r="242" spans="1:14">
      <c r="C242" s="304" t="s">
        <v>86</v>
      </c>
      <c r="D242" s="733"/>
      <c r="E242" s="733"/>
      <c r="F242" s="733"/>
      <c r="G242" s="733"/>
      <c r="H242" s="733"/>
      <c r="I242" s="733"/>
      <c r="J242" s="733"/>
      <c r="K242" s="733"/>
      <c r="L242" s="733"/>
      <c r="M242" s="290"/>
      <c r="N242" s="350"/>
    </row>
    <row r="243" spans="1:14">
      <c r="C243" s="304" t="s">
        <v>87</v>
      </c>
      <c r="D243" s="733"/>
      <c r="E243" s="733"/>
      <c r="F243" s="733"/>
      <c r="G243" s="733"/>
      <c r="H243" s="733"/>
      <c r="I243" s="733"/>
      <c r="J243" s="733"/>
      <c r="K243" s="733"/>
      <c r="L243" s="733"/>
      <c r="M243" s="290"/>
      <c r="N243" s="350"/>
    </row>
    <row r="244" spans="1:14">
      <c r="C244" s="408" t="s">
        <v>95</v>
      </c>
      <c r="D244" s="733"/>
      <c r="E244" s="733"/>
      <c r="F244" s="733"/>
      <c r="G244" s="733"/>
      <c r="H244" s="733"/>
      <c r="I244" s="733"/>
      <c r="J244" s="733"/>
      <c r="K244" s="733"/>
      <c r="L244" s="733"/>
      <c r="M244" s="290"/>
      <c r="N244" s="350"/>
    </row>
    <row r="245" spans="1:14">
      <c r="C245" s="304" t="s">
        <v>156</v>
      </c>
      <c r="D245" s="733"/>
      <c r="E245" s="733"/>
      <c r="F245" s="733"/>
      <c r="G245" s="733"/>
      <c r="H245" s="733"/>
      <c r="I245" s="733"/>
      <c r="J245" s="733"/>
      <c r="K245" s="733"/>
      <c r="L245" s="733"/>
      <c r="M245" s="290"/>
      <c r="N245" s="350"/>
    </row>
    <row r="246" spans="1:14">
      <c r="C246" s="408" t="s">
        <v>157</v>
      </c>
      <c r="D246" s="733"/>
      <c r="E246" s="733"/>
      <c r="F246" s="733"/>
      <c r="G246" s="733"/>
      <c r="H246" s="733"/>
      <c r="I246" s="733"/>
      <c r="J246" s="733"/>
      <c r="K246" s="733"/>
      <c r="L246" s="733"/>
      <c r="M246" s="290"/>
      <c r="N246" s="350"/>
    </row>
    <row r="247" spans="1:14">
      <c r="C247" s="330"/>
      <c r="D247" s="733"/>
      <c r="E247" s="733"/>
      <c r="F247" s="733"/>
      <c r="G247" s="733"/>
      <c r="H247" s="733"/>
      <c r="I247" s="733"/>
      <c r="J247" s="733"/>
      <c r="K247" s="733"/>
      <c r="L247" s="733"/>
      <c r="M247" s="290"/>
      <c r="N247" s="350"/>
    </row>
    <row r="248" spans="1:14" ht="17.399999999999999">
      <c r="C248" s="473" t="s">
        <v>158</v>
      </c>
      <c r="D248" s="734"/>
      <c r="E248" s="735"/>
      <c r="F248" s="735"/>
      <c r="G248" s="735"/>
      <c r="H248" s="735"/>
      <c r="I248" s="735"/>
      <c r="J248" s="735"/>
      <c r="K248" s="735"/>
      <c r="L248" s="736"/>
      <c r="M248" s="290"/>
      <c r="N248" s="350"/>
    </row>
    <row r="249" spans="1:14">
      <c r="C249" s="307" t="s">
        <v>147</v>
      </c>
      <c r="D249" s="626"/>
      <c r="E249" s="736"/>
      <c r="F249" s="736"/>
      <c r="G249" s="736"/>
      <c r="H249" s="736"/>
      <c r="I249" s="736"/>
      <c r="J249" s="736"/>
      <c r="K249" s="736"/>
      <c r="L249" s="736"/>
      <c r="M249" s="290"/>
      <c r="N249" s="350"/>
    </row>
    <row r="250" spans="1:14">
      <c r="C250" s="300"/>
      <c r="D250" s="626"/>
      <c r="E250" s="736"/>
      <c r="F250" s="736"/>
      <c r="G250" s="736"/>
      <c r="H250" s="736"/>
      <c r="I250" s="736"/>
      <c r="J250" s="736"/>
      <c r="K250" s="736"/>
      <c r="L250" s="736"/>
      <c r="M250" s="290"/>
      <c r="N250" s="350"/>
    </row>
    <row r="251" spans="1:14">
      <c r="C251" s="302"/>
      <c r="D251" s="809" t="s">
        <v>159</v>
      </c>
      <c r="E251" s="810"/>
      <c r="F251" s="811" t="s">
        <v>58</v>
      </c>
      <c r="G251" s="810"/>
      <c r="H251" s="811" t="s">
        <v>59</v>
      </c>
      <c r="I251" s="810"/>
      <c r="J251" s="736"/>
      <c r="K251" s="736"/>
      <c r="L251" s="736"/>
      <c r="M251" s="290"/>
      <c r="N251" s="350"/>
    </row>
    <row r="252" spans="1:14">
      <c r="C252" s="302"/>
      <c r="D252" s="715" t="s">
        <v>148</v>
      </c>
      <c r="E252" s="715" t="s">
        <v>149</v>
      </c>
      <c r="F252" s="716" t="s">
        <v>148</v>
      </c>
      <c r="G252" s="716" t="s">
        <v>149</v>
      </c>
      <c r="H252" s="716" t="s">
        <v>148</v>
      </c>
      <c r="I252" s="716" t="s">
        <v>149</v>
      </c>
      <c r="J252" s="736"/>
      <c r="K252" s="736"/>
      <c r="L252" s="736"/>
      <c r="M252" s="290"/>
      <c r="N252" s="350"/>
    </row>
    <row r="253" spans="1:14">
      <c r="A253" s="545"/>
      <c r="B253" s="546"/>
      <c r="C253" s="329" t="s">
        <v>160</v>
      </c>
      <c r="D253" s="328"/>
      <c r="E253" s="327"/>
      <c r="F253" s="737"/>
      <c r="G253" s="737"/>
      <c r="H253" s="737"/>
      <c r="I253" s="737"/>
      <c r="J253" s="736"/>
      <c r="K253" s="736"/>
      <c r="L253" s="736"/>
      <c r="M253" s="317"/>
      <c r="N253" s="350"/>
    </row>
    <row r="254" spans="1:14">
      <c r="A254" s="545"/>
      <c r="B254" s="546"/>
      <c r="C254" s="547" t="s">
        <v>161</v>
      </c>
      <c r="D254" s="324">
        <v>3</v>
      </c>
      <c r="E254" s="323">
        <v>0.3</v>
      </c>
      <c r="F254" s="738">
        <v>2</v>
      </c>
      <c r="G254" s="322">
        <v>0.2</v>
      </c>
      <c r="H254" s="738">
        <v>4</v>
      </c>
      <c r="I254" s="322">
        <v>0.33333333333333331</v>
      </c>
      <c r="J254" s="736"/>
      <c r="K254" s="736"/>
      <c r="L254" s="736"/>
      <c r="M254" s="317"/>
      <c r="N254" s="350"/>
    </row>
    <row r="255" spans="1:14">
      <c r="C255" s="547" t="s">
        <v>162</v>
      </c>
      <c r="D255" s="324">
        <v>50</v>
      </c>
      <c r="E255" s="323">
        <v>0.3048780487804878</v>
      </c>
      <c r="F255" s="738">
        <v>50</v>
      </c>
      <c r="G255" s="322">
        <v>0.29599999999999999</v>
      </c>
      <c r="H255" s="738">
        <v>97</v>
      </c>
      <c r="I255" s="322">
        <v>0.30696202531645572</v>
      </c>
      <c r="J255" s="736"/>
      <c r="K255" s="736"/>
      <c r="L255" s="736"/>
      <c r="M255" s="317"/>
      <c r="N255" s="350"/>
    </row>
    <row r="256" spans="1:14">
      <c r="C256" s="547" t="s">
        <v>163</v>
      </c>
      <c r="D256" s="324">
        <v>0</v>
      </c>
      <c r="E256" s="326"/>
      <c r="F256" s="738">
        <v>0</v>
      </c>
      <c r="G256" s="325">
        <v>0</v>
      </c>
      <c r="H256" s="738">
        <v>0</v>
      </c>
      <c r="I256" s="322">
        <v>0</v>
      </c>
      <c r="J256" s="736"/>
      <c r="K256" s="736"/>
      <c r="L256" s="736"/>
      <c r="M256" s="317"/>
      <c r="N256" s="350"/>
    </row>
    <row r="257" spans="2:14">
      <c r="C257" s="547" t="s">
        <v>164</v>
      </c>
      <c r="D257" s="324">
        <v>3</v>
      </c>
      <c r="E257" s="323">
        <v>0.3</v>
      </c>
      <c r="F257" s="738">
        <v>4</v>
      </c>
      <c r="G257" s="322">
        <v>0.36363636363636365</v>
      </c>
      <c r="H257" s="738">
        <v>5</v>
      </c>
      <c r="I257" s="322">
        <v>0.5</v>
      </c>
      <c r="J257" s="736"/>
      <c r="K257" s="736"/>
      <c r="L257" s="736"/>
      <c r="M257" s="317"/>
      <c r="N257" s="350"/>
    </row>
    <row r="258" spans="2:14">
      <c r="C258" s="547" t="s">
        <v>165</v>
      </c>
      <c r="D258" s="324">
        <v>18</v>
      </c>
      <c r="E258" s="323">
        <v>0.34615384615384615</v>
      </c>
      <c r="F258" s="738">
        <v>16</v>
      </c>
      <c r="G258" s="322">
        <v>0.32</v>
      </c>
      <c r="H258" s="738">
        <v>13</v>
      </c>
      <c r="I258" s="322">
        <v>0.25</v>
      </c>
      <c r="J258" s="736"/>
      <c r="K258" s="736"/>
      <c r="L258" s="736"/>
      <c r="M258" s="317"/>
      <c r="N258" s="350"/>
    </row>
    <row r="259" spans="2:14">
      <c r="C259" s="547" t="s">
        <v>166</v>
      </c>
      <c r="D259" s="324">
        <v>29</v>
      </c>
      <c r="E259" s="323">
        <v>0.28431372549019607</v>
      </c>
      <c r="F259" s="738">
        <v>30</v>
      </c>
      <c r="G259" s="322">
        <v>0.27777777777777779</v>
      </c>
      <c r="H259" s="738">
        <v>44</v>
      </c>
      <c r="I259" s="322">
        <v>0.31654676258992803</v>
      </c>
      <c r="J259" s="736"/>
      <c r="K259" s="736"/>
      <c r="L259" s="736"/>
      <c r="M259" s="317"/>
      <c r="N259" s="350"/>
    </row>
    <row r="260" spans="2:14">
      <c r="B260" s="548"/>
      <c r="C260" s="547" t="s">
        <v>167</v>
      </c>
      <c r="D260" s="324">
        <v>2591</v>
      </c>
      <c r="E260" s="323">
        <v>0.28215180224327563</v>
      </c>
      <c r="F260" s="738">
        <v>2652</v>
      </c>
      <c r="G260" s="322">
        <v>0.27900000000000003</v>
      </c>
      <c r="H260" s="738">
        <v>2993</v>
      </c>
      <c r="I260" s="322">
        <v>0.28627450980392155</v>
      </c>
      <c r="J260" s="736"/>
      <c r="K260" s="736"/>
      <c r="L260" s="736"/>
      <c r="M260" s="317"/>
      <c r="N260" s="350"/>
    </row>
    <row r="261" spans="2:14">
      <c r="B261" s="548"/>
      <c r="C261" s="549" t="s">
        <v>168</v>
      </c>
      <c r="D261" s="324">
        <v>6152</v>
      </c>
      <c r="E261" s="323">
        <v>0.34620146314012379</v>
      </c>
      <c r="F261" s="738">
        <v>5594</v>
      </c>
      <c r="G261" s="322">
        <v>0.32900000000000001</v>
      </c>
      <c r="H261" s="738">
        <v>6386</v>
      </c>
      <c r="I261" s="322">
        <v>0.32259042230753687</v>
      </c>
      <c r="J261" s="736"/>
      <c r="K261" s="736"/>
      <c r="L261" s="736"/>
      <c r="M261" s="317"/>
      <c r="N261" s="350"/>
    </row>
    <row r="262" spans="2:14">
      <c r="C262" s="550" t="s">
        <v>169</v>
      </c>
      <c r="D262" s="321">
        <v>9083</v>
      </c>
      <c r="E262" s="320">
        <v>0.32288222956880308</v>
      </c>
      <c r="F262" s="319">
        <v>8300</v>
      </c>
      <c r="G262" s="318">
        <v>0.311</v>
      </c>
      <c r="H262" s="319">
        <v>9488</v>
      </c>
      <c r="I262" s="318">
        <v>0.31002483335511699</v>
      </c>
      <c r="J262" s="736"/>
      <c r="K262" s="736"/>
      <c r="L262" s="736"/>
      <c r="M262" s="317"/>
      <c r="N262" s="350"/>
    </row>
    <row r="263" spans="2:14">
      <c r="C263" s="302"/>
      <c r="D263" s="736"/>
      <c r="E263" s="736"/>
      <c r="F263" s="736"/>
      <c r="G263" s="736"/>
      <c r="H263" s="736"/>
      <c r="I263" s="736"/>
      <c r="J263" s="736"/>
      <c r="K263" s="736"/>
      <c r="L263" s="736"/>
      <c r="M263" s="290"/>
      <c r="N263" s="350"/>
    </row>
    <row r="264" spans="2:14">
      <c r="C264" s="304" t="s">
        <v>70</v>
      </c>
      <c r="D264" s="736"/>
      <c r="E264" s="736"/>
      <c r="F264" s="736"/>
      <c r="G264" s="736"/>
      <c r="H264" s="736"/>
      <c r="I264" s="736"/>
      <c r="J264" s="736"/>
      <c r="K264" s="736"/>
      <c r="L264" s="736"/>
      <c r="M264" s="290"/>
      <c r="N264" s="350"/>
    </row>
    <row r="265" spans="2:14">
      <c r="C265" s="304" t="s">
        <v>86</v>
      </c>
      <c r="D265" s="701"/>
      <c r="E265" s="4"/>
      <c r="F265" s="4"/>
      <c r="G265" s="4"/>
      <c r="H265" s="4"/>
      <c r="I265" s="4"/>
      <c r="J265" s="4"/>
      <c r="K265" s="4"/>
      <c r="L265" s="4"/>
      <c r="M265" s="290"/>
      <c r="N265" s="350"/>
    </row>
    <row r="266" spans="2:14">
      <c r="C266" s="304" t="s">
        <v>87</v>
      </c>
      <c r="D266" s="739"/>
      <c r="E266" s="4"/>
      <c r="F266" s="4"/>
      <c r="G266" s="4"/>
      <c r="H266" s="4"/>
      <c r="I266" s="4"/>
      <c r="J266" s="4"/>
      <c r="K266" s="4"/>
      <c r="L266" s="4"/>
      <c r="M266" s="290"/>
      <c r="N266" s="350"/>
    </row>
    <row r="267" spans="2:14">
      <c r="C267" s="304" t="s">
        <v>170</v>
      </c>
      <c r="D267" s="739"/>
      <c r="E267" s="4"/>
      <c r="F267" s="4"/>
      <c r="G267" s="4"/>
      <c r="H267" s="4"/>
      <c r="I267" s="4"/>
      <c r="J267" s="4"/>
      <c r="K267" s="4"/>
      <c r="L267" s="4"/>
      <c r="M267" s="290"/>
      <c r="N267" s="350"/>
    </row>
    <row r="268" spans="2:14">
      <c r="C268" s="304" t="s">
        <v>171</v>
      </c>
      <c r="D268" s="739"/>
      <c r="E268" s="4"/>
      <c r="F268" s="4"/>
      <c r="G268" s="4"/>
      <c r="H268" s="4"/>
      <c r="I268" s="4"/>
      <c r="J268" s="4"/>
      <c r="K268" s="4"/>
      <c r="L268" s="4"/>
      <c r="M268" s="290"/>
      <c r="N268" s="350"/>
    </row>
    <row r="269" spans="2:14">
      <c r="C269" s="304" t="s">
        <v>172</v>
      </c>
      <c r="D269" s="739"/>
      <c r="E269" s="4"/>
      <c r="F269" s="4"/>
      <c r="G269" s="4"/>
      <c r="H269" s="4"/>
      <c r="I269" s="4"/>
      <c r="J269" s="4"/>
      <c r="K269" s="4"/>
      <c r="L269" s="4"/>
      <c r="M269" s="290"/>
      <c r="N269" s="350"/>
    </row>
    <row r="270" spans="2:14">
      <c r="C270" s="304" t="s">
        <v>173</v>
      </c>
      <c r="D270" s="740"/>
      <c r="E270" s="4"/>
      <c r="F270" s="4"/>
      <c r="G270" s="4"/>
      <c r="H270" s="4"/>
      <c r="I270" s="4"/>
      <c r="J270" s="4"/>
      <c r="K270" s="4"/>
      <c r="L270" s="4"/>
      <c r="M270" s="290"/>
      <c r="N270" s="350"/>
    </row>
    <row r="271" spans="2:14">
      <c r="C271" s="408" t="s">
        <v>174</v>
      </c>
      <c r="D271" s="736"/>
      <c r="E271" s="736"/>
      <c r="F271" s="736"/>
      <c r="G271" s="736"/>
      <c r="H271" s="736"/>
      <c r="I271" s="736"/>
      <c r="J271" s="736"/>
      <c r="K271" s="736"/>
      <c r="L271" s="736"/>
      <c r="M271" s="290"/>
      <c r="N271" s="350"/>
    </row>
    <row r="272" spans="2:14">
      <c r="C272" s="302"/>
      <c r="D272" s="736"/>
      <c r="E272" s="736"/>
      <c r="F272" s="736"/>
      <c r="G272" s="736"/>
      <c r="H272" s="736"/>
      <c r="I272" s="736"/>
      <c r="J272" s="736"/>
      <c r="K272" s="736"/>
      <c r="M272" s="290"/>
      <c r="N272" s="350"/>
    </row>
    <row r="273" spans="3:14" ht="18">
      <c r="C273" s="301" t="s">
        <v>175</v>
      </c>
      <c r="D273" s="607"/>
      <c r="E273" s="607"/>
      <c r="F273" s="607"/>
      <c r="G273" s="607"/>
      <c r="H273" s="608"/>
      <c r="I273" s="608"/>
      <c r="M273" s="290"/>
      <c r="N273" s="350"/>
    </row>
    <row r="274" spans="3:14">
      <c r="C274" s="307" t="s">
        <v>176</v>
      </c>
      <c r="D274" s="626"/>
      <c r="E274" s="626"/>
      <c r="F274" s="626"/>
      <c r="G274" s="626"/>
      <c r="H274" s="608"/>
      <c r="I274" s="741"/>
      <c r="J274" s="741"/>
      <c r="K274" s="741"/>
      <c r="L274" s="741"/>
      <c r="M274" s="467"/>
      <c r="N274" s="350"/>
    </row>
    <row r="275" spans="3:14" ht="26.25" customHeight="1">
      <c r="C275" s="299"/>
      <c r="D275" s="298" t="s">
        <v>57</v>
      </c>
      <c r="E275" s="628" t="s">
        <v>58</v>
      </c>
      <c r="F275" s="628" t="s">
        <v>59</v>
      </c>
      <c r="G275" s="628" t="s">
        <v>60</v>
      </c>
      <c r="H275" s="628" t="s">
        <v>61</v>
      </c>
      <c r="I275" s="629"/>
      <c r="J275" s="742"/>
      <c r="K275" s="742"/>
      <c r="L275" s="742"/>
      <c r="M275" s="290"/>
      <c r="N275" s="350"/>
    </row>
    <row r="276" spans="3:14">
      <c r="C276" s="297" t="s">
        <v>177</v>
      </c>
      <c r="D276" s="468"/>
      <c r="E276" s="316"/>
      <c r="F276" s="316"/>
      <c r="G276" s="315"/>
      <c r="H276" s="633"/>
      <c r="I276" s="632"/>
      <c r="J276" s="743"/>
      <c r="K276" s="743"/>
      <c r="L276" s="743"/>
      <c r="M276" s="290"/>
      <c r="N276" s="350"/>
    </row>
    <row r="277" spans="3:14">
      <c r="C277" s="294" t="s">
        <v>97</v>
      </c>
      <c r="D277" s="469">
        <v>0.98</v>
      </c>
      <c r="E277" s="314">
        <v>1.01</v>
      </c>
      <c r="F277" s="314">
        <v>1.01</v>
      </c>
      <c r="G277" s="314">
        <v>1.01</v>
      </c>
      <c r="H277" s="633">
        <v>1.04</v>
      </c>
      <c r="I277" s="632"/>
      <c r="J277" s="743"/>
      <c r="K277" s="743"/>
      <c r="L277" s="743"/>
      <c r="M277" s="290"/>
      <c r="N277" s="350"/>
    </row>
    <row r="278" spans="3:14">
      <c r="C278" s="294" t="s">
        <v>98</v>
      </c>
      <c r="D278" s="469">
        <v>0.95</v>
      </c>
      <c r="E278" s="314">
        <v>0.97</v>
      </c>
      <c r="F278" s="314">
        <v>0.98</v>
      </c>
      <c r="G278" s="314">
        <v>0.99</v>
      </c>
      <c r="H278" s="649">
        <v>1</v>
      </c>
      <c r="I278" s="632"/>
      <c r="J278" s="743"/>
      <c r="K278" s="743"/>
      <c r="L278" s="743"/>
      <c r="M278" s="290"/>
      <c r="N278" s="350"/>
    </row>
    <row r="279" spans="3:14">
      <c r="C279" s="294" t="s">
        <v>178</v>
      </c>
      <c r="D279" s="470">
        <v>3.5000000000000003E-2</v>
      </c>
      <c r="E279" s="313">
        <v>3.4000000000000002E-2</v>
      </c>
      <c r="F279" s="313">
        <v>2.3E-2</v>
      </c>
      <c r="G279" s="313">
        <v>2.4E-2</v>
      </c>
      <c r="H279" s="633">
        <v>3.5000000000000003E-2</v>
      </c>
      <c r="I279" s="632"/>
      <c r="J279" s="743"/>
      <c r="K279" s="743"/>
      <c r="L279" s="743"/>
      <c r="M279" s="290"/>
      <c r="N279" s="350"/>
    </row>
    <row r="280" spans="3:14">
      <c r="C280" s="295" t="s">
        <v>179</v>
      </c>
      <c r="D280" s="471"/>
      <c r="E280" s="312"/>
      <c r="F280" s="312"/>
      <c r="G280" s="312"/>
      <c r="H280" s="744"/>
      <c r="I280" s="745"/>
      <c r="J280" s="743"/>
      <c r="K280" s="743"/>
      <c r="L280" s="743"/>
      <c r="M280" s="290"/>
      <c r="N280" s="350"/>
    </row>
    <row r="281" spans="3:14">
      <c r="C281" s="295" t="s">
        <v>97</v>
      </c>
      <c r="D281" s="471">
        <v>0.93</v>
      </c>
      <c r="E281" s="312">
        <v>0.96</v>
      </c>
      <c r="F281" s="312">
        <v>0.97</v>
      </c>
      <c r="G281" s="312">
        <v>0.98</v>
      </c>
      <c r="H281" s="744">
        <v>0.99</v>
      </c>
      <c r="I281" s="745"/>
      <c r="J281" s="743"/>
      <c r="K281" s="743"/>
      <c r="L281" s="743"/>
      <c r="M281" s="290"/>
      <c r="N281" s="350"/>
    </row>
    <row r="282" spans="3:14">
      <c r="C282" s="295" t="s">
        <v>98</v>
      </c>
      <c r="D282" s="471">
        <v>0.94</v>
      </c>
      <c r="E282" s="312">
        <v>0.95</v>
      </c>
      <c r="F282" s="312">
        <v>0.97</v>
      </c>
      <c r="G282" s="312">
        <v>0.97</v>
      </c>
      <c r="H282" s="744">
        <v>0.98</v>
      </c>
      <c r="I282" s="745"/>
      <c r="J282" s="743"/>
      <c r="K282" s="743"/>
      <c r="L282" s="743"/>
      <c r="M282" s="290"/>
      <c r="N282" s="350"/>
    </row>
    <row r="283" spans="3:14">
      <c r="C283" s="295" t="s">
        <v>178</v>
      </c>
      <c r="D283" s="472">
        <v>1.4999999999999999E-2</v>
      </c>
      <c r="E283" s="311">
        <v>1.0999999999999999E-2</v>
      </c>
      <c r="F283" s="311">
        <v>0</v>
      </c>
      <c r="G283" s="311">
        <v>6.0000000000000001E-3</v>
      </c>
      <c r="H283" s="746">
        <v>1.0999999999999999E-2</v>
      </c>
      <c r="I283" s="747"/>
      <c r="J283" s="743"/>
      <c r="K283" s="743"/>
      <c r="L283" s="743"/>
      <c r="M283" s="290"/>
      <c r="N283" s="350"/>
    </row>
    <row r="284" spans="3:14">
      <c r="C284" s="293"/>
      <c r="D284" s="637"/>
      <c r="E284" s="637"/>
      <c r="F284" s="637"/>
      <c r="G284" s="637"/>
      <c r="H284" s="637"/>
      <c r="I284" s="748"/>
      <c r="J284" s="639"/>
      <c r="K284" s="639"/>
      <c r="L284" s="608"/>
      <c r="M284" s="290"/>
      <c r="N284" s="350"/>
    </row>
    <row r="285" spans="3:14">
      <c r="C285" s="292" t="s">
        <v>70</v>
      </c>
      <c r="D285" s="621"/>
      <c r="E285" s="621"/>
      <c r="F285" s="621"/>
      <c r="G285" s="621"/>
      <c r="H285" s="749"/>
      <c r="I285" s="749"/>
      <c r="J285" s="749"/>
      <c r="K285" s="749"/>
      <c r="L285" s="692"/>
      <c r="M285" s="498"/>
      <c r="N285" s="350"/>
    </row>
    <row r="286" spans="3:14">
      <c r="C286" s="304" t="s">
        <v>180</v>
      </c>
      <c r="D286" s="704"/>
      <c r="E286" s="704"/>
      <c r="F286" s="704"/>
      <c r="G286" s="704"/>
      <c r="H286" s="704"/>
      <c r="I286" s="704"/>
      <c r="J286" s="704"/>
      <c r="K286" s="704"/>
      <c r="L286" s="704"/>
      <c r="M286" s="498"/>
      <c r="N286" s="350"/>
    </row>
    <row r="287" spans="3:14" ht="27" customHeight="1">
      <c r="C287" s="812" t="s">
        <v>181</v>
      </c>
      <c r="D287" s="813"/>
      <c r="E287" s="813"/>
      <c r="F287" s="813"/>
      <c r="G287" s="813"/>
      <c r="H287" s="813"/>
      <c r="I287" s="813"/>
      <c r="J287" s="813"/>
      <c r="K287" s="813"/>
      <c r="L287" s="813"/>
      <c r="M287" s="814"/>
      <c r="N287" s="350"/>
    </row>
    <row r="288" spans="3:14">
      <c r="C288" s="304" t="s">
        <v>182</v>
      </c>
      <c r="D288" s="704"/>
      <c r="E288" s="704"/>
      <c r="F288" s="704"/>
      <c r="G288" s="704"/>
      <c r="H288" s="704"/>
      <c r="I288" s="704"/>
      <c r="J288" s="704"/>
      <c r="K288" s="704"/>
      <c r="L288" s="704"/>
      <c r="M288" s="498"/>
      <c r="N288" s="350"/>
    </row>
    <row r="289" spans="3:14">
      <c r="C289" s="310"/>
      <c r="D289" s="733"/>
      <c r="E289" s="733"/>
      <c r="F289" s="733"/>
      <c r="G289" s="733"/>
      <c r="H289" s="733"/>
      <c r="I289" s="733"/>
      <c r="J289" s="733"/>
      <c r="K289" s="733"/>
      <c r="L289" s="733"/>
      <c r="M289" s="290"/>
      <c r="N289" s="350"/>
    </row>
    <row r="290" spans="3:14" ht="17.399999999999999">
      <c r="C290" s="301" t="s">
        <v>17</v>
      </c>
      <c r="D290" s="607"/>
      <c r="E290" s="607"/>
      <c r="F290" s="607"/>
      <c r="G290" s="607"/>
      <c r="H290" s="608"/>
      <c r="I290" s="608"/>
      <c r="K290" s="603"/>
      <c r="M290" s="605" t="s">
        <v>146</v>
      </c>
      <c r="N290" s="350"/>
    </row>
    <row r="291" spans="3:14">
      <c r="C291" s="307" t="s">
        <v>90</v>
      </c>
      <c r="D291" s="626"/>
      <c r="E291" s="626"/>
      <c r="F291" s="626"/>
      <c r="G291" s="626"/>
      <c r="H291" s="608"/>
      <c r="I291" s="741" t="s">
        <v>77</v>
      </c>
      <c r="J291" s="741"/>
      <c r="K291" s="741"/>
      <c r="L291" s="741"/>
      <c r="M291" s="290"/>
      <c r="N291" s="350"/>
    </row>
    <row r="292" spans="3:14" ht="26.25" customHeight="1">
      <c r="C292" s="552"/>
      <c r="D292" s="298" t="s">
        <v>57</v>
      </c>
      <c r="E292" s="628" t="s">
        <v>58</v>
      </c>
      <c r="F292" s="628" t="s">
        <v>59</v>
      </c>
      <c r="G292" s="628" t="s">
        <v>60</v>
      </c>
      <c r="H292" s="628" t="s">
        <v>61</v>
      </c>
      <c r="I292" s="629"/>
      <c r="J292" s="629"/>
      <c r="K292" s="629"/>
      <c r="L292" s="629"/>
      <c r="M292" s="290"/>
      <c r="N292" s="350"/>
    </row>
    <row r="293" spans="3:14">
      <c r="C293" s="551" t="s">
        <v>183</v>
      </c>
      <c r="D293" s="521">
        <v>7.8718485082021354</v>
      </c>
      <c r="E293" s="750">
        <v>6.9</v>
      </c>
      <c r="F293" s="750">
        <v>4.2699999999999996</v>
      </c>
      <c r="G293" s="750">
        <v>6</v>
      </c>
      <c r="H293" s="633">
        <v>3.7</v>
      </c>
      <c r="I293" s="632"/>
      <c r="J293" s="632"/>
      <c r="K293" s="632"/>
      <c r="L293" s="632"/>
      <c r="M293" s="290"/>
      <c r="N293" s="350"/>
    </row>
    <row r="294" spans="3:14">
      <c r="C294" s="551" t="s">
        <v>98</v>
      </c>
      <c r="D294" s="521"/>
      <c r="E294" s="750"/>
      <c r="F294" s="750"/>
      <c r="G294" s="750"/>
      <c r="H294" s="633"/>
      <c r="I294" s="632"/>
      <c r="J294" s="632"/>
      <c r="K294" s="632"/>
      <c r="L294" s="632"/>
      <c r="M294" s="290"/>
      <c r="N294" s="350"/>
    </row>
    <row r="295" spans="3:14">
      <c r="C295" s="553" t="s">
        <v>118</v>
      </c>
      <c r="D295" s="526">
        <v>32.324121986127928</v>
      </c>
      <c r="E295" s="751">
        <v>32</v>
      </c>
      <c r="F295" s="751">
        <v>29.03</v>
      </c>
      <c r="G295" s="751">
        <v>33.5</v>
      </c>
      <c r="H295" s="631">
        <v>23.1</v>
      </c>
      <c r="I295" s="632"/>
      <c r="J295" s="632"/>
      <c r="K295" s="632"/>
      <c r="L295" s="632"/>
      <c r="M295" s="290"/>
      <c r="N295" s="350"/>
    </row>
    <row r="296" spans="3:14">
      <c r="C296" s="553" t="s">
        <v>98</v>
      </c>
      <c r="D296" s="526"/>
      <c r="E296" s="751"/>
      <c r="F296" s="751"/>
      <c r="G296" s="751"/>
      <c r="H296" s="631"/>
      <c r="I296" s="632"/>
      <c r="J296" s="632"/>
      <c r="K296" s="632"/>
      <c r="L296" s="632"/>
      <c r="M296" s="290"/>
      <c r="N296" s="350"/>
    </row>
    <row r="297" spans="3:14">
      <c r="C297" s="551" t="s">
        <v>119</v>
      </c>
      <c r="D297" s="521">
        <v>31.179125839480349</v>
      </c>
      <c r="E297" s="750">
        <v>32.9</v>
      </c>
      <c r="F297" s="750">
        <v>34.729999999999997</v>
      </c>
      <c r="G297" s="750">
        <v>32.799999999999997</v>
      </c>
      <c r="H297" s="633">
        <v>29.3</v>
      </c>
      <c r="I297" s="632"/>
      <c r="J297" s="632"/>
      <c r="K297" s="632"/>
      <c r="L297" s="632"/>
      <c r="M297" s="290"/>
      <c r="N297" s="350"/>
    </row>
    <row r="298" spans="3:14">
      <c r="C298" s="551" t="s">
        <v>98</v>
      </c>
      <c r="D298" s="521"/>
      <c r="E298" s="750"/>
      <c r="F298" s="750"/>
      <c r="G298" s="750"/>
      <c r="H298" s="633"/>
      <c r="I298" s="632"/>
      <c r="J298" s="632"/>
      <c r="K298" s="632"/>
      <c r="L298" s="632"/>
      <c r="M298" s="290"/>
      <c r="N298" s="350"/>
    </row>
    <row r="299" spans="3:14">
      <c r="C299" s="553" t="s">
        <v>120</v>
      </c>
      <c r="D299" s="526">
        <v>19.828250578002862</v>
      </c>
      <c r="E299" s="751">
        <v>20.9</v>
      </c>
      <c r="F299" s="751">
        <v>22.95</v>
      </c>
      <c r="G299" s="751">
        <v>19.899999999999999</v>
      </c>
      <c r="H299" s="631">
        <v>27.9</v>
      </c>
      <c r="I299" s="632"/>
      <c r="J299" s="632"/>
      <c r="K299" s="632"/>
      <c r="L299" s="632"/>
      <c r="M299" s="290"/>
      <c r="N299" s="350"/>
    </row>
    <row r="300" spans="3:14">
      <c r="C300" s="553" t="s">
        <v>98</v>
      </c>
      <c r="D300" s="526"/>
      <c r="E300" s="751"/>
      <c r="F300" s="751"/>
      <c r="G300" s="751"/>
      <c r="H300" s="631"/>
      <c r="I300" s="632"/>
      <c r="J300" s="632"/>
      <c r="K300" s="632"/>
      <c r="L300" s="632"/>
      <c r="M300" s="290"/>
      <c r="N300" s="350"/>
    </row>
    <row r="301" spans="3:14">
      <c r="C301" s="551" t="s">
        <v>184</v>
      </c>
      <c r="D301" s="521">
        <v>7.1452163382142473</v>
      </c>
      <c r="E301" s="750">
        <v>7.3</v>
      </c>
      <c r="F301" s="750">
        <v>9.02</v>
      </c>
      <c r="G301" s="750">
        <v>7.8</v>
      </c>
      <c r="H301" s="633">
        <v>16</v>
      </c>
      <c r="I301" s="632"/>
      <c r="J301" s="632"/>
      <c r="K301" s="632"/>
      <c r="L301" s="632"/>
      <c r="M301" s="290"/>
      <c r="N301" s="350"/>
    </row>
    <row r="302" spans="3:14">
      <c r="C302" s="294" t="s">
        <v>98</v>
      </c>
      <c r="D302" s="529"/>
      <c r="E302" s="750"/>
      <c r="F302" s="750"/>
      <c r="G302" s="750"/>
      <c r="H302" s="633"/>
      <c r="I302" s="632"/>
      <c r="J302" s="632"/>
      <c r="K302" s="632"/>
      <c r="L302" s="632"/>
      <c r="M302" s="290"/>
      <c r="N302" s="350"/>
    </row>
    <row r="303" spans="3:14">
      <c r="C303" s="424"/>
      <c r="D303" s="637"/>
      <c r="E303" s="637"/>
      <c r="F303" s="637"/>
      <c r="G303" s="637"/>
      <c r="H303" s="637"/>
      <c r="I303" s="639"/>
      <c r="J303" s="639"/>
      <c r="K303" s="639"/>
      <c r="L303" s="608"/>
      <c r="M303" s="290"/>
      <c r="N303" s="350"/>
    </row>
    <row r="304" spans="3:14">
      <c r="C304" s="292" t="s">
        <v>70</v>
      </c>
      <c r="D304" s="641"/>
      <c r="E304" s="641"/>
      <c r="F304" s="641"/>
      <c r="G304" s="641"/>
      <c r="H304" s="638"/>
      <c r="I304" s="639"/>
      <c r="J304" s="639"/>
      <c r="K304" s="639"/>
      <c r="L304" s="608"/>
      <c r="M304" s="290"/>
      <c r="N304" s="350"/>
    </row>
    <row r="305" spans="1:14">
      <c r="C305" s="304" t="s">
        <v>180</v>
      </c>
      <c r="D305" s="733"/>
      <c r="E305" s="733"/>
      <c r="F305" s="733"/>
      <c r="G305" s="733"/>
      <c r="H305" s="733"/>
      <c r="I305" s="733"/>
      <c r="J305" s="733"/>
      <c r="K305" s="733"/>
      <c r="L305" s="733"/>
      <c r="M305" s="290"/>
      <c r="N305" s="350"/>
    </row>
    <row r="306" spans="1:14">
      <c r="C306" s="292" t="s">
        <v>185</v>
      </c>
      <c r="D306" s="733"/>
      <c r="E306" s="733"/>
      <c r="F306" s="733"/>
      <c r="G306" s="733"/>
      <c r="H306" s="733"/>
      <c r="I306" s="733"/>
      <c r="J306" s="733"/>
      <c r="K306" s="733"/>
      <c r="L306" s="733"/>
      <c r="M306" s="290"/>
      <c r="N306" s="350"/>
    </row>
    <row r="307" spans="1:14" ht="15" customHeight="1">
      <c r="C307" s="594" t="s">
        <v>186</v>
      </c>
      <c r="D307" s="733"/>
      <c r="E307" s="733"/>
      <c r="F307" s="733"/>
      <c r="G307" s="733"/>
      <c r="H307" s="733"/>
      <c r="I307" s="733"/>
      <c r="J307" s="733"/>
      <c r="K307" s="733"/>
      <c r="L307" s="733"/>
      <c r="M307" s="290"/>
      <c r="N307" s="350"/>
    </row>
    <row r="308" spans="1:14">
      <c r="C308" s="303"/>
      <c r="D308" s="733"/>
      <c r="E308" s="733"/>
      <c r="F308" s="733"/>
      <c r="G308" s="733"/>
      <c r="H308" s="733"/>
      <c r="I308" s="733"/>
      <c r="J308" s="733"/>
      <c r="K308" s="733"/>
      <c r="L308" s="733"/>
      <c r="M308" s="290"/>
      <c r="N308" s="350"/>
    </row>
    <row r="309" spans="1:14" ht="17.399999999999999">
      <c r="C309" s="301" t="s">
        <v>18</v>
      </c>
      <c r="D309" s="607"/>
      <c r="E309" s="736"/>
      <c r="F309" s="736"/>
      <c r="G309" s="736"/>
      <c r="H309" s="736"/>
      <c r="I309" s="736"/>
      <c r="J309" s="736"/>
      <c r="K309" s="736"/>
      <c r="L309" s="736"/>
      <c r="M309" s="290"/>
      <c r="N309" s="350"/>
    </row>
    <row r="310" spans="1:14">
      <c r="C310" s="300"/>
      <c r="D310" s="626"/>
      <c r="E310" s="4"/>
      <c r="G310" s="4"/>
      <c r="H310" s="4"/>
      <c r="I310" s="4"/>
      <c r="J310" s="4"/>
      <c r="K310" s="4"/>
      <c r="L310" s="4"/>
      <c r="M310" s="290"/>
      <c r="N310" s="350"/>
    </row>
    <row r="311" spans="1:14" ht="27" customHeight="1">
      <c r="C311" s="299"/>
      <c r="D311" s="752"/>
      <c r="E311" s="4"/>
      <c r="F311" s="298" t="s">
        <v>57</v>
      </c>
      <c r="G311" s="628" t="s">
        <v>58</v>
      </c>
      <c r="H311" s="4"/>
      <c r="I311" s="4"/>
      <c r="J311" s="4"/>
      <c r="K311" s="4"/>
      <c r="L311" s="4"/>
      <c r="M311" s="290"/>
      <c r="N311" s="350"/>
    </row>
    <row r="312" spans="1:14" ht="15" customHeight="1">
      <c r="C312" s="551" t="s">
        <v>187</v>
      </c>
      <c r="D312" s="753"/>
      <c r="E312" s="753"/>
      <c r="F312" s="521" t="s">
        <v>188</v>
      </c>
      <c r="G312" s="754">
        <v>1.7849999999999999</v>
      </c>
      <c r="H312" s="4"/>
      <c r="I312" s="4"/>
      <c r="J312" s="4"/>
      <c r="K312" s="4"/>
      <c r="L312" s="4"/>
      <c r="M312" s="290"/>
      <c r="N312" s="350"/>
    </row>
    <row r="313" spans="1:14">
      <c r="A313" s="554"/>
      <c r="C313" s="551" t="s">
        <v>189</v>
      </c>
      <c r="D313" s="755"/>
      <c r="E313" s="755"/>
      <c r="F313" s="522">
        <v>8.8000000000000005E-3</v>
      </c>
      <c r="G313" s="523">
        <v>8.9999999999999993E-3</v>
      </c>
      <c r="H313" s="4"/>
      <c r="I313" s="4"/>
      <c r="J313" s="4"/>
      <c r="K313" s="4"/>
      <c r="L313" s="4"/>
      <c r="M313" s="290"/>
      <c r="N313" s="350"/>
    </row>
    <row r="314" spans="1:14">
      <c r="C314" s="555"/>
      <c r="D314" s="4"/>
      <c r="E314" s="4"/>
      <c r="F314" s="756"/>
      <c r="G314" s="4"/>
      <c r="H314" s="4"/>
      <c r="I314" s="4"/>
      <c r="J314" s="4"/>
      <c r="K314" s="4"/>
      <c r="L314" s="4"/>
      <c r="M314" s="290"/>
      <c r="N314" s="350"/>
    </row>
    <row r="315" spans="1:14">
      <c r="C315" s="292" t="s">
        <v>70</v>
      </c>
      <c r="D315" s="621"/>
      <c r="E315" s="621"/>
      <c r="F315" s="621"/>
      <c r="G315" s="621"/>
      <c r="H315" s="757"/>
      <c r="I315" s="749"/>
      <c r="J315" s="749"/>
      <c r="K315" s="749"/>
      <c r="L315" s="692"/>
      <c r="M315" s="290"/>
      <c r="N315" s="350"/>
    </row>
    <row r="316" spans="1:14" ht="27" customHeight="1">
      <c r="C316" s="801" t="s">
        <v>190</v>
      </c>
      <c r="D316" s="802"/>
      <c r="E316" s="802"/>
      <c r="F316" s="802"/>
      <c r="G316" s="802"/>
      <c r="H316" s="802"/>
      <c r="I316" s="802"/>
      <c r="J316" s="802"/>
      <c r="K316" s="802"/>
      <c r="L316" s="704"/>
      <c r="M316" s="290"/>
      <c r="N316" s="350"/>
    </row>
    <row r="317" spans="1:14">
      <c r="C317" s="303"/>
      <c r="D317" s="736"/>
      <c r="E317" s="736"/>
      <c r="F317" s="736"/>
      <c r="G317" s="736"/>
      <c r="H317" s="736"/>
      <c r="I317" s="736"/>
      <c r="J317" s="736"/>
      <c r="K317" s="736"/>
      <c r="M317" s="290"/>
      <c r="N317" s="350"/>
    </row>
    <row r="318" spans="1:14" ht="21">
      <c r="C318" s="499" t="s">
        <v>191</v>
      </c>
      <c r="D318" s="736"/>
      <c r="E318" s="736"/>
      <c r="F318" s="736"/>
      <c r="G318" s="736"/>
      <c r="H318" s="736"/>
      <c r="I318" s="736"/>
      <c r="J318" s="736"/>
      <c r="K318" s="736"/>
      <c r="M318" s="290"/>
      <c r="N318" s="350"/>
    </row>
    <row r="319" spans="1:14" ht="21">
      <c r="C319" s="351"/>
      <c r="D319" s="736"/>
      <c r="E319" s="736"/>
      <c r="F319" s="736"/>
      <c r="G319" s="736"/>
      <c r="H319" s="736"/>
      <c r="I319" s="736"/>
      <c r="J319" s="736"/>
      <c r="K319" s="736"/>
      <c r="M319" s="290"/>
      <c r="N319" s="350"/>
    </row>
    <row r="320" spans="1:14" ht="17.399999999999999">
      <c r="C320" s="301" t="s">
        <v>19</v>
      </c>
      <c r="D320" s="607"/>
      <c r="E320" s="607"/>
      <c r="F320" s="607"/>
      <c r="G320" s="607"/>
      <c r="H320" s="608"/>
      <c r="I320" s="608"/>
      <c r="K320" s="603"/>
      <c r="M320" s="605" t="s">
        <v>135</v>
      </c>
      <c r="N320" s="350"/>
    </row>
    <row r="321" spans="1:14">
      <c r="C321" s="307" t="s">
        <v>192</v>
      </c>
      <c r="D321" s="626"/>
      <c r="E321" s="626"/>
      <c r="F321" s="626"/>
      <c r="G321" s="626"/>
      <c r="H321" s="608"/>
      <c r="I321" s="741" t="s">
        <v>77</v>
      </c>
      <c r="J321" s="741" t="s">
        <v>193</v>
      </c>
      <c r="K321" s="741"/>
      <c r="L321" s="741"/>
      <c r="M321" s="290"/>
      <c r="N321" s="350"/>
    </row>
    <row r="322" spans="1:14" ht="26.25" customHeight="1">
      <c r="C322" s="299"/>
      <c r="D322" s="298" t="s">
        <v>57</v>
      </c>
      <c r="E322" s="628" t="s">
        <v>58</v>
      </c>
      <c r="F322" s="628" t="s">
        <v>59</v>
      </c>
      <c r="G322" s="628" t="s">
        <v>60</v>
      </c>
      <c r="H322" s="628" t="s">
        <v>61</v>
      </c>
      <c r="I322" s="628" t="s">
        <v>62</v>
      </c>
      <c r="J322" s="758"/>
      <c r="K322" s="629"/>
      <c r="L322" s="629"/>
      <c r="M322" s="290"/>
      <c r="N322" s="350"/>
    </row>
    <row r="323" spans="1:14">
      <c r="A323" s="474"/>
      <c r="B323" s="474"/>
      <c r="C323" s="297" t="s">
        <v>194</v>
      </c>
      <c r="D323" s="524">
        <v>186</v>
      </c>
      <c r="E323" s="759">
        <v>211</v>
      </c>
      <c r="F323" s="759">
        <v>252</v>
      </c>
      <c r="G323" s="759">
        <v>297</v>
      </c>
      <c r="H323" s="633">
        <v>339</v>
      </c>
      <c r="I323" s="633">
        <v>-11.85</v>
      </c>
      <c r="J323" s="745"/>
      <c r="K323" s="632"/>
      <c r="L323" s="632"/>
      <c r="M323" s="290"/>
      <c r="N323" s="350"/>
    </row>
    <row r="324" spans="1:14">
      <c r="B324" s="475"/>
      <c r="C324" s="294" t="s">
        <v>195</v>
      </c>
      <c r="D324" s="524"/>
      <c r="E324" s="759"/>
      <c r="F324" s="759"/>
      <c r="G324" s="759"/>
      <c r="H324" s="633"/>
      <c r="I324" s="633"/>
      <c r="J324" s="745"/>
      <c r="K324" s="632"/>
      <c r="L324" s="632"/>
      <c r="M324" s="290"/>
      <c r="N324" s="350"/>
    </row>
    <row r="325" spans="1:14">
      <c r="B325"/>
      <c r="C325" s="295" t="s">
        <v>196</v>
      </c>
      <c r="D325" s="525">
        <v>502</v>
      </c>
      <c r="E325" s="760">
        <v>1019</v>
      </c>
      <c r="F325" s="760">
        <v>966</v>
      </c>
      <c r="G325" s="760">
        <v>1237</v>
      </c>
      <c r="H325" s="631">
        <v>1122</v>
      </c>
      <c r="I325" s="631">
        <v>-50.74</v>
      </c>
      <c r="J325" s="745"/>
      <c r="K325" s="632"/>
      <c r="L325" s="632"/>
      <c r="M325" s="290"/>
      <c r="N325" s="350"/>
    </row>
    <row r="326" spans="1:14">
      <c r="C326" s="295" t="s">
        <v>195</v>
      </c>
      <c r="D326" s="525"/>
      <c r="E326" s="760"/>
      <c r="F326" s="760"/>
      <c r="G326" s="760"/>
      <c r="H326" s="631"/>
      <c r="I326" s="631"/>
      <c r="J326" s="745"/>
      <c r="K326" s="632"/>
      <c r="L326" s="632"/>
      <c r="M326" s="290"/>
      <c r="N326" s="350"/>
    </row>
    <row r="327" spans="1:14">
      <c r="C327" s="294" t="s">
        <v>197</v>
      </c>
      <c r="D327" s="524">
        <v>0</v>
      </c>
      <c r="E327" s="759">
        <v>0</v>
      </c>
      <c r="F327" s="759">
        <v>0</v>
      </c>
      <c r="G327" s="759">
        <v>0</v>
      </c>
      <c r="H327" s="633">
        <v>1</v>
      </c>
      <c r="I327" s="649">
        <v>0</v>
      </c>
      <c r="J327" s="745"/>
      <c r="K327" s="632"/>
      <c r="L327" s="632"/>
      <c r="M327" s="290"/>
      <c r="N327" s="350"/>
    </row>
    <row r="328" spans="1:14">
      <c r="C328" s="294" t="s">
        <v>195</v>
      </c>
      <c r="D328" s="308"/>
      <c r="E328" s="761"/>
      <c r="F328" s="750"/>
      <c r="G328" s="750"/>
      <c r="H328" s="633"/>
      <c r="I328" s="633"/>
      <c r="J328" s="745"/>
      <c r="K328" s="632"/>
      <c r="L328" s="632"/>
      <c r="M328" s="290"/>
      <c r="N328" s="350"/>
    </row>
    <row r="329" spans="1:14">
      <c r="C329" s="293"/>
      <c r="D329" s="637"/>
      <c r="E329" s="637"/>
      <c r="F329" s="637"/>
      <c r="G329" s="637"/>
      <c r="H329" s="637"/>
      <c r="I329" s="639"/>
      <c r="J329" s="639"/>
      <c r="K329" s="639"/>
      <c r="L329" s="608"/>
      <c r="M329" s="290"/>
      <c r="N329" s="350"/>
    </row>
    <row r="330" spans="1:14">
      <c r="C330" s="292" t="s">
        <v>70</v>
      </c>
      <c r="D330" s="641"/>
      <c r="E330" s="641"/>
      <c r="F330" s="641"/>
      <c r="G330" s="641"/>
      <c r="H330" s="638"/>
      <c r="I330" s="639"/>
      <c r="J330" s="639"/>
      <c r="K330" s="639"/>
      <c r="L330" s="608"/>
      <c r="M330" s="290"/>
      <c r="N330" s="350"/>
    </row>
    <row r="331" spans="1:14">
      <c r="C331" s="304" t="s">
        <v>180</v>
      </c>
      <c r="D331" s="733"/>
      <c r="E331" s="733"/>
      <c r="F331" s="733"/>
      <c r="G331" s="733"/>
      <c r="H331" s="733"/>
      <c r="I331" s="733"/>
      <c r="J331" s="733"/>
      <c r="K331" s="733"/>
      <c r="L331" s="733"/>
      <c r="M331" s="290"/>
      <c r="N331" s="350"/>
    </row>
    <row r="332" spans="1:14">
      <c r="C332" s="304" t="s">
        <v>198</v>
      </c>
      <c r="D332" s="733"/>
      <c r="E332" s="733"/>
      <c r="F332" s="733"/>
      <c r="G332" s="733"/>
      <c r="H332" s="733"/>
      <c r="I332" s="733"/>
      <c r="J332" s="733"/>
      <c r="K332" s="733"/>
      <c r="L332" s="733"/>
      <c r="M332" s="290"/>
      <c r="N332" s="350"/>
    </row>
    <row r="333" spans="1:14">
      <c r="C333" s="304" t="s">
        <v>199</v>
      </c>
      <c r="D333" s="4"/>
      <c r="E333" s="4"/>
      <c r="F333" s="4"/>
      <c r="G333" s="4"/>
      <c r="H333" s="4"/>
      <c r="I333" s="4"/>
      <c r="J333" s="4"/>
      <c r="K333" s="4"/>
      <c r="L333" s="4"/>
      <c r="M333" s="290"/>
      <c r="N333" s="350"/>
    </row>
    <row r="334" spans="1:14">
      <c r="C334" s="309"/>
      <c r="D334" s="4"/>
      <c r="E334" s="4"/>
      <c r="F334" s="4"/>
      <c r="G334" s="4"/>
      <c r="H334" s="4"/>
      <c r="I334" s="4"/>
      <c r="J334" s="4"/>
      <c r="K334" s="4"/>
      <c r="L334" s="4"/>
      <c r="M334" s="290"/>
      <c r="N334" s="350"/>
    </row>
    <row r="335" spans="1:14" ht="17.399999999999999">
      <c r="C335" s="301" t="s">
        <v>200</v>
      </c>
      <c r="D335" s="607"/>
      <c r="E335" s="607"/>
      <c r="F335" s="607"/>
      <c r="G335" s="607"/>
      <c r="H335" s="608"/>
      <c r="I335" s="608"/>
      <c r="K335" s="603"/>
      <c r="M335" s="605" t="s">
        <v>135</v>
      </c>
      <c r="N335" s="350"/>
    </row>
    <row r="336" spans="1:14">
      <c r="C336" s="307" t="s">
        <v>192</v>
      </c>
      <c r="D336" s="626"/>
      <c r="E336" s="626"/>
      <c r="F336" s="626"/>
      <c r="G336" s="626"/>
      <c r="H336" s="608"/>
      <c r="I336" s="741" t="s">
        <v>77</v>
      </c>
      <c r="J336" s="608"/>
      <c r="K336" s="608"/>
      <c r="L336" s="608"/>
      <c r="M336" s="290"/>
      <c r="N336" s="350"/>
    </row>
    <row r="337" spans="1:14" ht="27">
      <c r="C337" s="299"/>
      <c r="D337" s="298" t="s">
        <v>57</v>
      </c>
      <c r="E337" s="628" t="s">
        <v>58</v>
      </c>
      <c r="F337" s="628" t="s">
        <v>59</v>
      </c>
      <c r="G337" s="628" t="s">
        <v>60</v>
      </c>
      <c r="H337" s="628" t="s">
        <v>61</v>
      </c>
      <c r="I337" s="628" t="s">
        <v>62</v>
      </c>
      <c r="J337" s="629"/>
      <c r="K337" s="629"/>
      <c r="L337" s="629"/>
      <c r="M337" s="290"/>
      <c r="N337" s="350"/>
    </row>
    <row r="338" spans="1:14">
      <c r="C338" s="297" t="s">
        <v>201</v>
      </c>
      <c r="D338" s="521">
        <v>7.3</v>
      </c>
      <c r="E338" s="750">
        <v>8.4</v>
      </c>
      <c r="F338" s="750">
        <v>11.5</v>
      </c>
      <c r="G338" s="750">
        <v>8.1</v>
      </c>
      <c r="H338" s="652">
        <v>7.5</v>
      </c>
      <c r="I338" s="306">
        <v>-0.13</v>
      </c>
      <c r="J338" s="509"/>
      <c r="K338" s="509"/>
      <c r="L338" s="632"/>
      <c r="M338" s="290"/>
      <c r="N338" s="350"/>
    </row>
    <row r="339" spans="1:14" ht="21.6">
      <c r="C339" s="294" t="s">
        <v>202</v>
      </c>
      <c r="D339" s="521"/>
      <c r="E339" s="759"/>
      <c r="F339" s="759"/>
      <c r="G339" s="759"/>
      <c r="H339" s="633"/>
      <c r="I339" s="633"/>
      <c r="J339" s="632"/>
      <c r="K339" s="632"/>
      <c r="L339" s="632"/>
      <c r="M339" s="290"/>
      <c r="N339" s="350"/>
    </row>
    <row r="340" spans="1:14">
      <c r="C340" s="295" t="s">
        <v>203</v>
      </c>
      <c r="D340" s="526">
        <v>6.2</v>
      </c>
      <c r="E340" s="751">
        <v>8.5</v>
      </c>
      <c r="F340" s="751">
        <v>9.6</v>
      </c>
      <c r="G340" s="630"/>
      <c r="H340" s="762"/>
      <c r="I340" s="762"/>
      <c r="J340" s="762"/>
      <c r="K340" s="762"/>
      <c r="L340" s="762"/>
      <c r="M340" s="290"/>
      <c r="N340" s="350"/>
    </row>
    <row r="341" spans="1:14" ht="21.6">
      <c r="C341" s="295" t="s">
        <v>202</v>
      </c>
      <c r="D341" s="527"/>
      <c r="E341" s="760"/>
      <c r="F341" s="760"/>
      <c r="G341" s="631"/>
      <c r="H341" s="631"/>
      <c r="I341" s="631"/>
      <c r="J341" s="631"/>
      <c r="K341" s="631"/>
      <c r="L341" s="631"/>
      <c r="M341" s="290"/>
      <c r="N341" s="350"/>
    </row>
    <row r="342" spans="1:14">
      <c r="C342" s="293"/>
      <c r="D342" s="637"/>
      <c r="E342" s="637"/>
      <c r="F342" s="637"/>
      <c r="G342" s="637"/>
      <c r="H342" s="637"/>
      <c r="I342" s="639"/>
      <c r="J342" s="639"/>
      <c r="K342" s="639"/>
      <c r="L342" s="763"/>
      <c r="M342" s="290"/>
      <c r="N342" s="350"/>
    </row>
    <row r="343" spans="1:14">
      <c r="C343" s="292" t="s">
        <v>70</v>
      </c>
      <c r="D343" s="621"/>
      <c r="E343" s="621"/>
      <c r="F343" s="621"/>
      <c r="G343" s="621"/>
      <c r="H343" s="757"/>
      <c r="I343" s="749"/>
      <c r="J343" s="749"/>
      <c r="K343" s="749"/>
      <c r="L343" s="692"/>
      <c r="M343" s="498"/>
      <c r="N343" s="350"/>
    </row>
    <row r="344" spans="1:14">
      <c r="C344" s="304" t="s">
        <v>180</v>
      </c>
      <c r="D344" s="705"/>
      <c r="E344" s="705"/>
      <c r="F344" s="705"/>
      <c r="G344" s="705"/>
      <c r="H344" s="705"/>
      <c r="I344" s="705"/>
      <c r="J344" s="705"/>
      <c r="K344" s="705"/>
      <c r="L344" s="705"/>
      <c r="M344" s="498"/>
      <c r="N344" s="350"/>
    </row>
    <row r="345" spans="1:14" ht="12.75" customHeight="1">
      <c r="C345" s="304" t="s">
        <v>204</v>
      </c>
      <c r="D345" s="764"/>
      <c r="E345" s="764"/>
      <c r="F345" s="764"/>
      <c r="G345" s="764"/>
      <c r="H345" s="764"/>
      <c r="I345" s="764"/>
      <c r="J345" s="764"/>
      <c r="K345" s="764"/>
      <c r="L345" s="764"/>
      <c r="M345" s="500"/>
      <c r="N345" s="350"/>
    </row>
    <row r="346" spans="1:14">
      <c r="C346" s="304" t="s">
        <v>205</v>
      </c>
      <c r="D346" s="765"/>
      <c r="E346" s="765"/>
      <c r="F346" s="765"/>
      <c r="G346" s="765"/>
      <c r="H346" s="765"/>
      <c r="I346" s="765"/>
      <c r="J346" s="765"/>
      <c r="K346" s="765"/>
      <c r="L346" s="765"/>
      <c r="M346" s="498"/>
      <c r="N346" s="350"/>
    </row>
    <row r="347" spans="1:14">
      <c r="C347" s="593" t="s">
        <v>206</v>
      </c>
      <c r="D347" s="766"/>
      <c r="E347" s="766"/>
      <c r="F347" s="766"/>
      <c r="G347" s="766"/>
      <c r="H347" s="766"/>
      <c r="I347" s="766"/>
      <c r="J347" s="766"/>
      <c r="K347" s="766"/>
      <c r="L347" s="764"/>
      <c r="M347" s="498"/>
      <c r="N347" s="350"/>
    </row>
    <row r="348" spans="1:14">
      <c r="C348" s="478"/>
      <c r="D348" s="736"/>
      <c r="E348" s="736"/>
      <c r="F348" s="736"/>
      <c r="G348" s="736"/>
      <c r="H348" s="736"/>
      <c r="I348" s="736"/>
      <c r="J348" s="736"/>
      <c r="K348" s="736"/>
      <c r="M348" s="290"/>
      <c r="N348" s="350"/>
    </row>
    <row r="349" spans="1:14" ht="18">
      <c r="C349" s="301" t="s">
        <v>207</v>
      </c>
      <c r="D349" s="607"/>
      <c r="E349" s="607"/>
      <c r="F349" s="607"/>
      <c r="G349" s="607"/>
      <c r="H349" s="608"/>
      <c r="I349" s="608"/>
      <c r="K349" s="603"/>
      <c r="M349" s="605" t="s">
        <v>135</v>
      </c>
      <c r="N349" s="350"/>
    </row>
    <row r="350" spans="1:14">
      <c r="C350" s="307" t="s">
        <v>192</v>
      </c>
      <c r="D350" s="626"/>
      <c r="E350" s="626"/>
      <c r="F350" s="626"/>
      <c r="G350" s="626"/>
      <c r="H350" s="608"/>
      <c r="I350" s="608"/>
      <c r="J350" s="608"/>
      <c r="K350" s="608"/>
      <c r="L350" s="608"/>
      <c r="M350" s="290"/>
      <c r="N350" s="350"/>
    </row>
    <row r="351" spans="1:14">
      <c r="B351"/>
      <c r="C351" s="293"/>
      <c r="D351" s="637"/>
      <c r="E351" s="637"/>
      <c r="F351" s="637"/>
      <c r="G351" s="637"/>
      <c r="H351" s="637"/>
      <c r="I351" s="639"/>
      <c r="J351" s="639"/>
      <c r="K351" s="639"/>
      <c r="L351" s="763"/>
      <c r="M351" s="290"/>
      <c r="N351" s="350"/>
    </row>
    <row r="352" spans="1:14">
      <c r="A352" s="474" t="s">
        <v>208</v>
      </c>
      <c r="B352" s="474"/>
      <c r="C352" s="299"/>
      <c r="D352" s="767" t="s">
        <v>57</v>
      </c>
      <c r="E352" s="597" t="s">
        <v>58</v>
      </c>
      <c r="F352" s="597" t="s">
        <v>59</v>
      </c>
      <c r="G352" s="629"/>
      <c r="H352" s="608"/>
      <c r="I352" s="768"/>
      <c r="J352" s="769"/>
      <c r="K352" s="770"/>
      <c r="L352" s="770"/>
      <c r="M352" s="290"/>
      <c r="N352" s="350"/>
    </row>
    <row r="353" spans="1:14">
      <c r="A353" s="474"/>
      <c r="B353" s="474"/>
      <c r="C353" s="294" t="s">
        <v>209</v>
      </c>
      <c r="D353" s="528">
        <v>2.2999999999999998</v>
      </c>
      <c r="E353" s="598">
        <v>2.2999999999999998</v>
      </c>
      <c r="F353" s="598">
        <v>2.8</v>
      </c>
      <c r="G353" s="762"/>
      <c r="H353" s="608"/>
      <c r="I353" s="768"/>
      <c r="J353" s="769"/>
      <c r="K353" s="770"/>
      <c r="L353" s="770"/>
      <c r="M353" s="290"/>
      <c r="N353" s="350"/>
    </row>
    <row r="354" spans="1:14">
      <c r="A354" s="474"/>
      <c r="B354" s="474"/>
      <c r="C354" s="294" t="s">
        <v>210</v>
      </c>
      <c r="D354" s="529"/>
      <c r="E354" s="599"/>
      <c r="F354" s="599"/>
      <c r="G354" s="631"/>
      <c r="H354" s="608"/>
      <c r="I354" s="768"/>
      <c r="J354" s="769"/>
      <c r="K354" s="770"/>
      <c r="L354" s="770"/>
      <c r="M354" s="290"/>
      <c r="N354" s="350"/>
    </row>
    <row r="355" spans="1:14">
      <c r="A355" s="474"/>
      <c r="B355" s="474"/>
      <c r="C355" s="295"/>
      <c r="D355" s="477"/>
      <c r="E355" s="771"/>
      <c r="F355" s="760"/>
      <c r="G355" s="631"/>
      <c r="H355" s="608"/>
      <c r="I355" s="768"/>
      <c r="J355" s="769"/>
      <c r="K355" s="770"/>
      <c r="L355" s="770"/>
      <c r="M355" s="290"/>
      <c r="N355" s="350"/>
    </row>
    <row r="356" spans="1:14">
      <c r="C356" s="292" t="s">
        <v>70</v>
      </c>
      <c r="D356" s="641"/>
      <c r="E356" s="641"/>
      <c r="F356" s="641"/>
      <c r="G356" s="641"/>
      <c r="H356" s="638"/>
      <c r="I356" s="639"/>
      <c r="J356" s="639"/>
      <c r="K356" s="639"/>
      <c r="L356" s="608"/>
      <c r="M356" s="290"/>
      <c r="N356" s="350"/>
    </row>
    <row r="357" spans="1:14">
      <c r="C357" s="304" t="s">
        <v>180</v>
      </c>
      <c r="D357" s="701"/>
      <c r="E357" s="701"/>
      <c r="F357" s="701"/>
      <c r="G357" s="701"/>
      <c r="H357" s="701"/>
      <c r="I357" s="701"/>
      <c r="J357" s="701"/>
      <c r="K357" s="701"/>
      <c r="L357" s="701"/>
      <c r="M357" s="290"/>
      <c r="N357" s="350"/>
    </row>
    <row r="358" spans="1:14">
      <c r="C358" s="304" t="s">
        <v>211</v>
      </c>
      <c r="D358" s="701"/>
      <c r="E358" s="701"/>
      <c r="F358" s="701"/>
      <c r="G358" s="701"/>
      <c r="H358" s="701"/>
      <c r="I358" s="701"/>
      <c r="J358" s="701"/>
      <c r="K358" s="701"/>
      <c r="L358" s="701"/>
      <c r="M358" s="290"/>
      <c r="N358" s="350"/>
    </row>
    <row r="359" spans="1:14">
      <c r="C359" s="304" t="s">
        <v>212</v>
      </c>
      <c r="D359" s="701"/>
      <c r="E359" s="701"/>
      <c r="F359" s="701"/>
      <c r="G359" s="701"/>
      <c r="H359" s="701"/>
      <c r="I359" s="701"/>
      <c r="J359" s="701"/>
      <c r="K359" s="701"/>
      <c r="L359" s="701"/>
      <c r="M359" s="290"/>
      <c r="N359" s="350"/>
    </row>
    <row r="360" spans="1:14">
      <c r="C360" s="304" t="s">
        <v>213</v>
      </c>
      <c r="D360" s="701"/>
      <c r="E360" s="701"/>
      <c r="F360" s="701"/>
      <c r="G360" s="701"/>
      <c r="H360" s="701"/>
      <c r="I360" s="701"/>
      <c r="J360" s="701"/>
      <c r="K360" s="701"/>
      <c r="L360" s="701"/>
      <c r="M360" s="290"/>
      <c r="N360" s="350"/>
    </row>
    <row r="361" spans="1:14">
      <c r="C361" s="304"/>
      <c r="D361" s="701"/>
      <c r="E361" s="701"/>
      <c r="F361" s="701"/>
      <c r="G361" s="701"/>
      <c r="H361" s="701"/>
      <c r="I361" s="701"/>
      <c r="J361" s="701"/>
      <c r="K361" s="701"/>
      <c r="L361" s="701"/>
      <c r="M361" s="290"/>
      <c r="N361" s="350"/>
    </row>
    <row r="362" spans="1:14" ht="18">
      <c r="C362" s="301" t="s">
        <v>214</v>
      </c>
      <c r="D362" s="607"/>
      <c r="E362" s="607"/>
      <c r="F362" s="607"/>
      <c r="G362" s="607"/>
      <c r="H362" s="608"/>
      <c r="I362" s="608"/>
      <c r="K362" s="603"/>
      <c r="M362" s="605" t="s">
        <v>135</v>
      </c>
      <c r="N362" s="350"/>
    </row>
    <row r="363" spans="1:14">
      <c r="C363" s="307" t="s">
        <v>192</v>
      </c>
      <c r="D363" s="626"/>
      <c r="E363" s="626"/>
      <c r="F363" s="626"/>
      <c r="G363" s="626"/>
      <c r="H363" s="608"/>
      <c r="I363" s="608"/>
      <c r="J363" s="608"/>
      <c r="K363" s="608"/>
      <c r="L363" s="608"/>
      <c r="M363" s="290"/>
      <c r="N363" s="350"/>
    </row>
    <row r="364" spans="1:14">
      <c r="A364" s="474" t="s">
        <v>208</v>
      </c>
      <c r="B364" s="474"/>
      <c r="C364" s="299"/>
      <c r="D364" s="767" t="s">
        <v>215</v>
      </c>
      <c r="E364" s="597" t="s">
        <v>216</v>
      </c>
      <c r="F364" s="597" t="s">
        <v>217</v>
      </c>
      <c r="G364" s="629"/>
      <c r="H364" s="608"/>
      <c r="I364" s="768"/>
      <c r="J364" s="769"/>
      <c r="K364" s="770"/>
      <c r="L364" s="770"/>
      <c r="M364" s="290"/>
      <c r="N364" s="350"/>
    </row>
    <row r="365" spans="1:14">
      <c r="B365"/>
      <c r="C365" s="297" t="s">
        <v>218</v>
      </c>
      <c r="D365" s="530">
        <v>0.82</v>
      </c>
      <c r="E365" s="772">
        <v>1.06</v>
      </c>
      <c r="F365" s="772">
        <v>0.81</v>
      </c>
      <c r="G365" s="509"/>
      <c r="H365" s="608"/>
      <c r="I365" s="773"/>
      <c r="J365" s="305"/>
      <c r="K365" s="305"/>
      <c r="L365" s="774"/>
      <c r="M365" s="290"/>
      <c r="N365" s="350"/>
    </row>
    <row r="366" spans="1:14">
      <c r="B366" s="475"/>
      <c r="C366" s="294" t="s">
        <v>210</v>
      </c>
      <c r="D366" s="521"/>
      <c r="E366" s="759"/>
      <c r="F366" s="759"/>
      <c r="G366" s="632"/>
      <c r="H366" s="608"/>
      <c r="I366" s="773"/>
      <c r="J366" s="774"/>
      <c r="K366" s="774"/>
      <c r="L366" s="774"/>
      <c r="M366" s="290"/>
      <c r="N366" s="350"/>
    </row>
    <row r="367" spans="1:14">
      <c r="B367"/>
      <c r="C367" s="295" t="s">
        <v>219</v>
      </c>
      <c r="D367" s="525">
        <v>34</v>
      </c>
      <c r="E367" s="760">
        <v>64</v>
      </c>
      <c r="F367" s="760">
        <v>48</v>
      </c>
      <c r="G367" s="775"/>
      <c r="H367" s="608"/>
      <c r="I367" s="776"/>
      <c r="J367" s="774"/>
      <c r="K367" s="774"/>
      <c r="L367" s="774"/>
      <c r="M367" s="290"/>
      <c r="N367" s="350"/>
    </row>
    <row r="368" spans="1:14">
      <c r="B368"/>
      <c r="C368" s="295" t="s">
        <v>210</v>
      </c>
      <c r="D368" s="526"/>
      <c r="E368" s="760"/>
      <c r="F368" s="760"/>
      <c r="G368" s="632"/>
      <c r="H368" s="608"/>
      <c r="I368" s="777"/>
      <c r="J368" s="774"/>
      <c r="K368" s="774"/>
      <c r="L368" s="774"/>
      <c r="M368" s="290"/>
      <c r="N368" s="350"/>
    </row>
    <row r="369" spans="1:14">
      <c r="B369"/>
      <c r="C369" s="294" t="s">
        <v>220</v>
      </c>
      <c r="D369" s="530">
        <v>0.75</v>
      </c>
      <c r="E369" s="772">
        <v>1</v>
      </c>
      <c r="F369" s="772">
        <v>0.73</v>
      </c>
      <c r="G369" s="775"/>
      <c r="H369" s="608"/>
      <c r="I369" s="777"/>
      <c r="J369" s="774"/>
      <c r="K369" s="774"/>
      <c r="L369" s="774"/>
      <c r="M369" s="290"/>
      <c r="N369" s="350"/>
    </row>
    <row r="370" spans="1:14" ht="21.6">
      <c r="B370"/>
      <c r="C370" s="294" t="s">
        <v>221</v>
      </c>
      <c r="D370" s="521"/>
      <c r="E370" s="750"/>
      <c r="F370" s="750"/>
      <c r="G370" s="632"/>
      <c r="H370" s="608"/>
      <c r="I370" s="777"/>
      <c r="J370" s="774"/>
      <c r="K370" s="774"/>
      <c r="L370" s="774"/>
      <c r="M370" s="290"/>
      <c r="N370" s="350"/>
    </row>
    <row r="371" spans="1:14">
      <c r="B371"/>
      <c r="C371" s="295" t="s">
        <v>222</v>
      </c>
      <c r="D371" s="531">
        <v>1357</v>
      </c>
      <c r="E371" s="778">
        <v>1922</v>
      </c>
      <c r="F371" s="778">
        <v>1496</v>
      </c>
      <c r="G371" s="775"/>
      <c r="H371" s="608"/>
      <c r="I371" s="779"/>
      <c r="J371" s="774"/>
      <c r="K371" s="774"/>
      <c r="L371" s="774"/>
      <c r="M371" s="290"/>
      <c r="N371" s="350"/>
    </row>
    <row r="372" spans="1:14">
      <c r="B372"/>
      <c r="C372" s="295" t="s">
        <v>223</v>
      </c>
      <c r="D372" s="525"/>
      <c r="E372" s="760"/>
      <c r="F372" s="760"/>
      <c r="G372" s="632"/>
      <c r="H372" s="608"/>
      <c r="I372" s="779"/>
      <c r="J372" s="774"/>
      <c r="K372" s="774"/>
      <c r="L372" s="774"/>
      <c r="M372" s="290"/>
      <c r="N372" s="350"/>
    </row>
    <row r="373" spans="1:14">
      <c r="B373"/>
      <c r="C373" s="294" t="s">
        <v>224</v>
      </c>
      <c r="D373" s="532">
        <v>40</v>
      </c>
      <c r="E373" s="599">
        <v>30</v>
      </c>
      <c r="F373" s="599">
        <v>32</v>
      </c>
      <c r="G373" s="775"/>
      <c r="H373" s="608"/>
      <c r="I373" s="779"/>
      <c r="J373" s="774"/>
      <c r="K373" s="774"/>
      <c r="L373" s="774"/>
      <c r="M373" s="290"/>
      <c r="N373" s="350"/>
    </row>
    <row r="374" spans="1:14">
      <c r="B374"/>
      <c r="C374" s="294" t="s">
        <v>225</v>
      </c>
      <c r="D374" s="533"/>
      <c r="E374" s="598"/>
      <c r="F374" s="598"/>
      <c r="G374" s="632"/>
      <c r="H374" s="608"/>
      <c r="I374" s="779"/>
      <c r="J374" s="774"/>
      <c r="K374" s="774"/>
      <c r="L374" s="774"/>
      <c r="M374" s="290"/>
      <c r="N374" s="350"/>
    </row>
    <row r="375" spans="1:14">
      <c r="A375" s="474"/>
      <c r="B375" s="474"/>
      <c r="C375" s="295"/>
      <c r="D375" s="476"/>
      <c r="E375" s="771"/>
      <c r="F375" s="760"/>
      <c r="G375" s="631"/>
      <c r="H375" s="608"/>
      <c r="I375" s="768"/>
      <c r="J375" s="769"/>
      <c r="K375" s="770"/>
      <c r="L375" s="770"/>
      <c r="M375" s="290"/>
      <c r="N375" s="350"/>
    </row>
    <row r="376" spans="1:14">
      <c r="C376" s="292" t="s">
        <v>70</v>
      </c>
      <c r="D376" s="621"/>
      <c r="E376" s="621"/>
      <c r="F376" s="621"/>
      <c r="G376" s="621"/>
      <c r="H376" s="757"/>
      <c r="I376" s="749"/>
      <c r="J376" s="749"/>
      <c r="K376" s="749"/>
      <c r="L376" s="692"/>
      <c r="M376" s="498"/>
      <c r="N376" s="350"/>
    </row>
    <row r="377" spans="1:14">
      <c r="C377" s="304" t="s">
        <v>180</v>
      </c>
      <c r="D377" s="704"/>
      <c r="E377" s="704"/>
      <c r="F377" s="704"/>
      <c r="G377" s="704"/>
      <c r="H377" s="704"/>
      <c r="I377" s="704"/>
      <c r="J377" s="704"/>
      <c r="K377" s="704"/>
      <c r="L377" s="704"/>
      <c r="M377" s="498"/>
      <c r="N377" s="350"/>
    </row>
    <row r="378" spans="1:14" ht="27" customHeight="1">
      <c r="C378" s="801" t="s">
        <v>226</v>
      </c>
      <c r="D378" s="802"/>
      <c r="E378" s="802"/>
      <c r="F378" s="802"/>
      <c r="G378" s="802"/>
      <c r="H378" s="802"/>
      <c r="I378" s="802"/>
      <c r="J378" s="802"/>
      <c r="K378" s="802"/>
      <c r="L378" s="802"/>
      <c r="M378" s="808"/>
      <c r="N378" s="350"/>
    </row>
    <row r="379" spans="1:14" ht="27" customHeight="1">
      <c r="C379" s="801" t="s">
        <v>227</v>
      </c>
      <c r="D379" s="802"/>
      <c r="E379" s="802"/>
      <c r="F379" s="802"/>
      <c r="G379" s="802"/>
      <c r="H379" s="802"/>
      <c r="I379" s="802"/>
      <c r="J379" s="802"/>
      <c r="K379" s="802"/>
      <c r="L379" s="802"/>
      <c r="M379" s="808"/>
      <c r="N379" s="350"/>
    </row>
    <row r="380" spans="1:14">
      <c r="C380" s="304" t="s">
        <v>228</v>
      </c>
      <c r="D380" s="765"/>
      <c r="E380" s="765"/>
      <c r="F380" s="765"/>
      <c r="G380" s="765"/>
      <c r="H380" s="765"/>
      <c r="I380" s="765"/>
      <c r="J380" s="765"/>
      <c r="K380" s="765"/>
      <c r="L380" s="765"/>
      <c r="M380" s="498"/>
      <c r="N380" s="350"/>
    </row>
    <row r="381" spans="1:14">
      <c r="C381" s="302"/>
      <c r="D381" s="736"/>
      <c r="E381" s="736"/>
      <c r="F381" s="736"/>
      <c r="G381" s="736"/>
      <c r="H381" s="736"/>
      <c r="I381" s="736"/>
      <c r="J381" s="736"/>
      <c r="K381" s="736"/>
      <c r="M381" s="290"/>
      <c r="N381" s="350"/>
    </row>
    <row r="382" spans="1:14" ht="17.399999999999999">
      <c r="C382" s="453" t="s">
        <v>229</v>
      </c>
      <c r="D382" s="607"/>
      <c r="E382" s="607"/>
      <c r="F382" s="607"/>
      <c r="G382" s="607"/>
      <c r="H382" s="608"/>
      <c r="I382" s="608"/>
      <c r="K382" s="603"/>
      <c r="M382" s="605" t="s">
        <v>230</v>
      </c>
      <c r="N382" s="350"/>
    </row>
    <row r="383" spans="1:14">
      <c r="C383" s="300"/>
      <c r="D383" s="626"/>
      <c r="E383" s="626"/>
      <c r="F383" s="626"/>
      <c r="G383" s="626"/>
      <c r="H383" s="608"/>
      <c r="I383" s="608"/>
      <c r="J383" s="608"/>
      <c r="K383" s="608"/>
      <c r="L383" s="608"/>
      <c r="M383" s="290"/>
      <c r="N383" s="350"/>
    </row>
    <row r="384" spans="1:14" ht="27" customHeight="1">
      <c r="C384" s="299"/>
      <c r="D384" s="298" t="s">
        <v>57</v>
      </c>
      <c r="E384" s="628" t="s">
        <v>58</v>
      </c>
      <c r="F384" s="628" t="s">
        <v>59</v>
      </c>
      <c r="G384" s="742"/>
      <c r="H384" s="742"/>
      <c r="I384" s="780"/>
      <c r="J384" s="780"/>
      <c r="K384" s="742"/>
      <c r="L384" s="742"/>
      <c r="M384" s="290"/>
      <c r="N384" s="350"/>
    </row>
    <row r="385" spans="3:14">
      <c r="C385" s="297" t="s">
        <v>231</v>
      </c>
      <c r="D385" s="532">
        <v>5</v>
      </c>
      <c r="E385" s="599">
        <v>11</v>
      </c>
      <c r="F385" s="599">
        <v>19</v>
      </c>
      <c r="G385" s="781"/>
      <c r="H385" s="782"/>
      <c r="I385" s="743"/>
      <c r="J385" s="296"/>
      <c r="K385" s="296"/>
      <c r="L385" s="743"/>
      <c r="M385" s="290"/>
      <c r="N385" s="350"/>
    </row>
    <row r="386" spans="3:14">
      <c r="C386" s="294"/>
      <c r="D386" s="532"/>
      <c r="E386" s="599"/>
      <c r="F386" s="599"/>
      <c r="G386" s="783"/>
      <c r="H386" s="743"/>
      <c r="I386" s="743"/>
      <c r="J386" s="743"/>
      <c r="K386" s="743"/>
      <c r="L386" s="743"/>
      <c r="M386" s="290"/>
      <c r="N386" s="350"/>
    </row>
    <row r="387" spans="3:14">
      <c r="C387" s="295" t="s">
        <v>232</v>
      </c>
      <c r="D387" s="525">
        <v>4</v>
      </c>
      <c r="E387" s="760">
        <v>7</v>
      </c>
      <c r="F387" s="760">
        <v>19</v>
      </c>
      <c r="G387" s="783"/>
      <c r="H387" s="743"/>
      <c r="I387" s="743"/>
      <c r="J387" s="743"/>
      <c r="K387" s="743"/>
      <c r="L387" s="743"/>
      <c r="M387" s="290"/>
      <c r="N387" s="350"/>
    </row>
    <row r="388" spans="3:14">
      <c r="C388" s="295"/>
      <c r="D388" s="525"/>
      <c r="E388" s="760"/>
      <c r="F388" s="760"/>
      <c r="G388" s="783"/>
      <c r="H388" s="743"/>
      <c r="I388" s="743"/>
      <c r="J388" s="743"/>
      <c r="K388" s="743"/>
      <c r="L388" s="743"/>
      <c r="M388" s="290"/>
      <c r="N388" s="350"/>
    </row>
    <row r="389" spans="3:14">
      <c r="C389" s="294" t="s">
        <v>233</v>
      </c>
      <c r="D389" s="532">
        <v>1</v>
      </c>
      <c r="E389" s="599">
        <v>4</v>
      </c>
      <c r="F389" s="599">
        <v>0</v>
      </c>
      <c r="G389" s="783"/>
      <c r="H389" s="743"/>
      <c r="I389" s="743"/>
      <c r="J389" s="743"/>
      <c r="K389" s="743"/>
      <c r="L389" s="743"/>
      <c r="M389" s="290"/>
      <c r="N389" s="350"/>
    </row>
    <row r="390" spans="3:14">
      <c r="C390" s="294"/>
      <c r="D390" s="533"/>
      <c r="E390" s="598"/>
      <c r="F390" s="598"/>
      <c r="G390" s="781"/>
      <c r="H390" s="743"/>
      <c r="I390" s="743"/>
      <c r="J390" s="743"/>
      <c r="K390" s="743"/>
      <c r="L390" s="743"/>
      <c r="M390" s="290"/>
      <c r="N390" s="350"/>
    </row>
    <row r="391" spans="3:14">
      <c r="C391" s="293"/>
      <c r="D391" s="637"/>
      <c r="E391" s="637"/>
      <c r="F391" s="637"/>
      <c r="G391" s="637"/>
      <c r="H391" s="637"/>
      <c r="I391" s="639"/>
      <c r="J391" s="639"/>
      <c r="K391" s="639"/>
      <c r="L391" s="763"/>
      <c r="M391" s="290"/>
      <c r="N391" s="350"/>
    </row>
    <row r="392" spans="3:14">
      <c r="C392" s="292" t="s">
        <v>70</v>
      </c>
      <c r="D392" s="641"/>
      <c r="E392" s="641"/>
      <c r="F392" s="641"/>
      <c r="G392" s="641"/>
      <c r="H392" s="638"/>
      <c r="I392" s="639"/>
      <c r="J392" s="639"/>
      <c r="K392" s="639"/>
      <c r="L392" s="608"/>
      <c r="M392" s="290"/>
      <c r="N392" s="350"/>
    </row>
    <row r="393" spans="3:14">
      <c r="C393" s="304" t="s">
        <v>180</v>
      </c>
      <c r="D393" s="733"/>
      <c r="E393" s="733"/>
      <c r="F393" s="733"/>
      <c r="G393" s="733"/>
      <c r="H393" s="733"/>
      <c r="I393" s="733"/>
      <c r="J393" s="733"/>
      <c r="K393" s="733"/>
      <c r="L393" s="733"/>
      <c r="M393" s="290"/>
      <c r="N393" s="350"/>
    </row>
    <row r="394" spans="3:14">
      <c r="C394" s="291"/>
      <c r="D394" s="733"/>
      <c r="E394" s="733"/>
      <c r="F394" s="733"/>
      <c r="G394" s="733"/>
      <c r="H394" s="733"/>
      <c r="I394" s="733"/>
      <c r="J394" s="733"/>
      <c r="K394" s="456"/>
      <c r="L394" s="733"/>
      <c r="M394" s="290"/>
      <c r="N394" s="350"/>
    </row>
    <row r="395" spans="3:14">
      <c r="C395" s="289"/>
      <c r="D395" s="288"/>
      <c r="E395" s="288"/>
      <c r="F395" s="287"/>
      <c r="G395" s="287"/>
      <c r="H395" s="287"/>
      <c r="I395" s="287"/>
      <c r="J395" s="287"/>
      <c r="K395" s="287"/>
      <c r="L395" s="287"/>
      <c r="M395" s="784" t="s">
        <v>45</v>
      </c>
      <c r="N395" s="350"/>
    </row>
  </sheetData>
  <sheetProtection sheet="1" objects="1" scenarios="1"/>
  <mergeCells count="21">
    <mergeCell ref="C1:M1"/>
    <mergeCell ref="A128:B128"/>
    <mergeCell ref="C379:M379"/>
    <mergeCell ref="D232:E232"/>
    <mergeCell ref="F232:G232"/>
    <mergeCell ref="C378:M378"/>
    <mergeCell ref="C287:M287"/>
    <mergeCell ref="H232:I232"/>
    <mergeCell ref="J232:K232"/>
    <mergeCell ref="L232:M232"/>
    <mergeCell ref="D251:E251"/>
    <mergeCell ref="F251:G251"/>
    <mergeCell ref="H251:I251"/>
    <mergeCell ref="C202:M202"/>
    <mergeCell ref="C86:L86"/>
    <mergeCell ref="C23:L23"/>
    <mergeCell ref="C24:L24"/>
    <mergeCell ref="C26:L26"/>
    <mergeCell ref="C85:L85"/>
    <mergeCell ref="C25:K25"/>
    <mergeCell ref="C316:K316"/>
  </mergeCells>
  <phoneticPr fontId="20" type="noConversion"/>
  <hyperlinks>
    <hyperlink ref="C4" location="'Responsible Business'!C11" display="General Workforce" xr:uid="{1C62F9AD-73D0-ED4C-B7F6-F9BEFAA8CEC6}"/>
    <hyperlink ref="C5" location="'Responsible Business'!C89" display="Employee Attraction and Retention" xr:uid="{65B5F9C6-423F-EF4E-89B2-87D984EE00F0}"/>
    <hyperlink ref="C9" location="'Responsible Business'!C319" display="Health, Safety and Wellbeing" xr:uid="{A0F856B6-B394-0042-A7C3-2BAC9AE664DE}"/>
    <hyperlink ref="C6" location="'Responsible Business'!C228" display="Diversity and Inclusion" xr:uid="{8AD54818-E0F2-1345-B289-15866D6EFA94}"/>
    <hyperlink ref="C8" location="'Responsible Business'!C309" display="Reconciliation Action Plan" xr:uid="{0F6D8B21-3580-0746-B0F9-8D43C0ACFFAB}"/>
    <hyperlink ref="C7" location="'Responsible Business'!C273" display="Gender Pay Equity" xr:uid="{35675533-6E20-244A-AADE-E966FC628957}"/>
  </hyperlinks>
  <pageMargins left="0.7" right="0.7" top="0.75" bottom="0.75" header="0.3" footer="0.3"/>
  <pageSetup paperSize="9" orientation="portrait" r:id="rId1"/>
  <headerFooter>
    <oddFooter>&amp;C_x000D_&amp;1#&amp;"Calibri"&amp;10&amp;K000000 General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AI192"/>
  <sheetViews>
    <sheetView showGridLines="0" zoomScaleNormal="100" workbookViewId="0">
      <selection activeCell="C69" sqref="C69"/>
    </sheetView>
  </sheetViews>
  <sheetFormatPr defaultColWidth="7.44140625" defaultRowHeight="14.4"/>
  <cols>
    <col min="1" max="2" width="8.44140625" customWidth="1"/>
    <col min="3" max="3" width="37.5546875" customWidth="1"/>
    <col min="4" max="10" width="18.44140625" customWidth="1"/>
    <col min="11" max="11" width="9.44140625" style="4" customWidth="1"/>
    <col min="12" max="16" width="8.109375" style="4" bestFit="1" customWidth="1"/>
    <col min="17" max="34" width="7.44140625" style="4"/>
  </cols>
  <sheetData>
    <row r="1" spans="1:35" ht="255" customHeight="1">
      <c r="A1" s="1"/>
      <c r="B1" s="1"/>
      <c r="C1" s="20"/>
      <c r="D1" s="29"/>
      <c r="E1" s="2"/>
      <c r="F1" s="2"/>
      <c r="G1" s="2"/>
      <c r="H1" s="2"/>
      <c r="I1" s="2"/>
      <c r="J1" s="3"/>
    </row>
    <row r="2" spans="1:35">
      <c r="A2" s="1"/>
      <c r="B2" s="1"/>
      <c r="C2" s="269"/>
      <c r="D2" s="1"/>
      <c r="E2" s="1"/>
      <c r="F2" s="1"/>
      <c r="G2" s="1"/>
      <c r="H2" s="1"/>
      <c r="I2" s="1"/>
      <c r="J2" s="6"/>
    </row>
    <row r="3" spans="1:35">
      <c r="A3" s="1"/>
      <c r="B3" s="1"/>
      <c r="C3" s="7"/>
      <c r="D3" s="30"/>
      <c r="E3" s="1"/>
      <c r="F3" s="1"/>
      <c r="G3" s="1"/>
      <c r="H3" s="1"/>
      <c r="I3" s="1"/>
      <c r="J3" s="6"/>
    </row>
    <row r="4" spans="1:35" ht="17.399999999999999">
      <c r="A4" s="1"/>
      <c r="B4" s="1"/>
      <c r="C4" s="39" t="s">
        <v>24</v>
      </c>
      <c r="D4" s="31"/>
      <c r="E4" s="1"/>
      <c r="G4" s="1"/>
      <c r="H4" s="1"/>
      <c r="I4" s="1"/>
      <c r="J4" s="534" t="s">
        <v>234</v>
      </c>
    </row>
    <row r="5" spans="1:35">
      <c r="A5" s="1"/>
      <c r="B5" s="1"/>
      <c r="C5" s="8" t="s">
        <v>235</v>
      </c>
      <c r="D5" s="32"/>
      <c r="E5" s="1"/>
      <c r="F5" s="1"/>
      <c r="G5" s="1"/>
      <c r="H5" s="1"/>
      <c r="I5" s="1"/>
      <c r="J5" s="6"/>
    </row>
    <row r="6" spans="1:35" ht="24" customHeight="1">
      <c r="A6" s="1"/>
      <c r="B6" s="1"/>
      <c r="C6" s="46" t="s">
        <v>236</v>
      </c>
      <c r="D6" s="45" t="s">
        <v>237</v>
      </c>
      <c r="E6" s="45"/>
      <c r="F6" s="45"/>
      <c r="G6" s="52" t="s">
        <v>238</v>
      </c>
      <c r="H6" s="53" t="s">
        <v>239</v>
      </c>
      <c r="I6" s="1"/>
      <c r="J6" s="6"/>
      <c r="AI6" s="4"/>
    </row>
    <row r="7" spans="1:35" ht="16.5" customHeight="1">
      <c r="A7" s="1"/>
      <c r="B7" s="1"/>
      <c r="C7" s="9" t="s">
        <v>240</v>
      </c>
      <c r="D7" s="51" t="s">
        <v>241</v>
      </c>
      <c r="E7" s="51"/>
      <c r="F7" s="535"/>
      <c r="G7" s="54">
        <v>78.5</v>
      </c>
      <c r="H7" s="24">
        <f>G7/G14</f>
        <v>0.51917989417989419</v>
      </c>
      <c r="I7" s="1"/>
      <c r="J7" s="6"/>
      <c r="K7"/>
      <c r="AI7" s="4"/>
    </row>
    <row r="8" spans="1:35">
      <c r="A8" s="1"/>
      <c r="B8" s="1"/>
      <c r="C8" s="9"/>
      <c r="D8" s="535" t="s">
        <v>242</v>
      </c>
      <c r="E8" s="535"/>
      <c r="F8" s="535"/>
      <c r="G8" s="55">
        <v>65.8</v>
      </c>
      <c r="H8" s="25"/>
      <c r="I8" s="1"/>
      <c r="J8" s="6"/>
      <c r="AI8" s="4"/>
    </row>
    <row r="9" spans="1:35">
      <c r="A9" s="1"/>
      <c r="B9" s="1"/>
      <c r="C9" s="9"/>
      <c r="D9" s="51" t="s">
        <v>243</v>
      </c>
      <c r="E9" s="535"/>
      <c r="F9" s="535"/>
      <c r="G9" s="55">
        <v>1.1000000000000001</v>
      </c>
      <c r="H9" s="25"/>
      <c r="I9" s="1"/>
      <c r="J9" s="6"/>
      <c r="AI9" s="4"/>
    </row>
    <row r="10" spans="1:35">
      <c r="A10" s="1"/>
      <c r="B10" s="1"/>
      <c r="C10" s="9"/>
      <c r="D10" s="535" t="s">
        <v>244</v>
      </c>
      <c r="E10" s="535"/>
      <c r="F10" s="535"/>
      <c r="G10" s="55">
        <v>11.6</v>
      </c>
      <c r="H10" s="25"/>
      <c r="I10" s="1"/>
      <c r="J10" s="6"/>
      <c r="AI10" s="4"/>
    </row>
    <row r="11" spans="1:35" ht="30" customHeight="1">
      <c r="A11" s="1"/>
      <c r="B11" s="1"/>
      <c r="C11" s="10" t="s">
        <v>245</v>
      </c>
      <c r="D11" s="818" t="s">
        <v>246</v>
      </c>
      <c r="E11" s="819"/>
      <c r="F11" s="819"/>
      <c r="G11" s="56">
        <v>1.2</v>
      </c>
      <c r="H11" s="26">
        <f>G11/G14</f>
        <v>7.9365079365079361E-3</v>
      </c>
      <c r="I11" s="1"/>
      <c r="J11" s="6"/>
      <c r="AI11" s="4"/>
    </row>
    <row r="12" spans="1:35" ht="26.25" customHeight="1">
      <c r="A12" s="1"/>
      <c r="B12" s="1"/>
      <c r="C12" s="9" t="s">
        <v>247</v>
      </c>
      <c r="D12" s="820" t="s">
        <v>248</v>
      </c>
      <c r="E12" s="819"/>
      <c r="F12" s="819"/>
      <c r="G12" s="57">
        <v>8.5</v>
      </c>
      <c r="H12" s="25">
        <f>G12/G14</f>
        <v>5.6216931216931221E-2</v>
      </c>
      <c r="I12" s="1"/>
      <c r="J12" s="6"/>
      <c r="AI12" s="4"/>
    </row>
    <row r="13" spans="1:35" ht="30" customHeight="1">
      <c r="A13" s="1"/>
      <c r="B13" s="1"/>
      <c r="C13" s="10" t="s">
        <v>249</v>
      </c>
      <c r="D13" s="818" t="s">
        <v>250</v>
      </c>
      <c r="E13" s="819"/>
      <c r="F13" s="822"/>
      <c r="G13" s="56">
        <v>63.1</v>
      </c>
      <c r="H13" s="26">
        <f>G13/G14</f>
        <v>0.41732804232804238</v>
      </c>
      <c r="I13" s="1"/>
      <c r="J13" s="6"/>
      <c r="AI13" s="4"/>
    </row>
    <row r="14" spans="1:35">
      <c r="A14" s="1"/>
      <c r="B14" s="1"/>
      <c r="C14" s="9" t="s">
        <v>251</v>
      </c>
      <c r="D14" s="27"/>
      <c r="E14" s="40"/>
      <c r="F14" s="40"/>
      <c r="G14" s="58">
        <v>151.19999999999999</v>
      </c>
      <c r="H14" s="21">
        <f>SUM(H7:H13)</f>
        <v>1.0006613756613756</v>
      </c>
      <c r="I14" s="1"/>
      <c r="J14" s="6"/>
      <c r="AI14" s="4"/>
    </row>
    <row r="15" spans="1:35">
      <c r="A15" s="1"/>
      <c r="B15" s="1"/>
      <c r="C15" s="47"/>
      <c r="D15" s="28"/>
      <c r="E15" s="28"/>
      <c r="F15" s="28"/>
      <c r="G15" s="41"/>
      <c r="H15" s="41"/>
      <c r="I15" s="41"/>
      <c r="J15" s="6"/>
    </row>
    <row r="16" spans="1:35">
      <c r="A16" s="1"/>
      <c r="B16" s="1"/>
      <c r="C16" s="512" t="s">
        <v>252</v>
      </c>
      <c r="D16" s="33"/>
      <c r="E16" s="1"/>
      <c r="F16" s="1"/>
      <c r="G16" s="1"/>
      <c r="H16" s="1"/>
      <c r="I16" s="1"/>
      <c r="J16" s="6"/>
    </row>
    <row r="17" spans="1:35">
      <c r="A17" s="1"/>
      <c r="B17" s="1"/>
      <c r="C17" s="513" t="s">
        <v>253</v>
      </c>
      <c r="D17" s="38"/>
      <c r="F17" s="36"/>
      <c r="G17" s="1"/>
      <c r="H17" s="1"/>
      <c r="I17" s="1"/>
      <c r="J17" s="6"/>
      <c r="K17" s="36"/>
    </row>
    <row r="18" spans="1:35">
      <c r="A18" s="1"/>
      <c r="B18" s="1"/>
      <c r="C18" s="7"/>
      <c r="D18" s="30"/>
      <c r="E18" s="1"/>
      <c r="F18" s="1"/>
      <c r="G18" s="1"/>
      <c r="H18" s="1"/>
      <c r="I18" s="1"/>
      <c r="J18" s="6"/>
    </row>
    <row r="19" spans="1:35">
      <c r="A19" s="1"/>
      <c r="B19" s="1"/>
      <c r="C19" s="7"/>
      <c r="D19" s="30"/>
      <c r="E19" s="1"/>
      <c r="F19" s="1"/>
      <c r="G19" s="1"/>
      <c r="H19" s="1"/>
      <c r="I19" s="1"/>
      <c r="J19" s="6"/>
    </row>
    <row r="20" spans="1:35" ht="17.399999999999999">
      <c r="A20" s="1"/>
      <c r="B20" s="1"/>
      <c r="C20" s="39" t="s">
        <v>25</v>
      </c>
      <c r="D20" s="31"/>
      <c r="E20" s="1"/>
      <c r="F20" s="1"/>
      <c r="G20" s="1"/>
      <c r="H20" s="1"/>
      <c r="I20" s="1"/>
      <c r="J20" s="534" t="s">
        <v>254</v>
      </c>
    </row>
    <row r="21" spans="1:35">
      <c r="A21" s="1"/>
      <c r="B21" s="1"/>
      <c r="C21" s="8" t="s">
        <v>235</v>
      </c>
      <c r="D21" s="30"/>
      <c r="E21" s="1"/>
      <c r="F21" s="1"/>
      <c r="G21" s="1"/>
      <c r="H21" s="1"/>
      <c r="I21" s="1"/>
      <c r="J21" s="6"/>
    </row>
    <row r="22" spans="1:35" ht="24" customHeight="1">
      <c r="A22" s="1"/>
      <c r="B22" s="1"/>
      <c r="C22" s="12"/>
      <c r="D22" s="13" t="s">
        <v>57</v>
      </c>
      <c r="E22" s="63" t="s">
        <v>58</v>
      </c>
      <c r="F22" s="42" t="s">
        <v>59</v>
      </c>
      <c r="G22" s="42" t="s">
        <v>60</v>
      </c>
      <c r="H22" s="42" t="s">
        <v>61</v>
      </c>
      <c r="I22" s="1"/>
      <c r="J22" s="6"/>
      <c r="AI22" s="4"/>
    </row>
    <row r="23" spans="1:35">
      <c r="A23" s="1"/>
      <c r="B23" s="1"/>
      <c r="C23" s="9" t="s">
        <v>255</v>
      </c>
      <c r="D23" s="14">
        <v>113.1</v>
      </c>
      <c r="E23" s="59">
        <v>76</v>
      </c>
      <c r="F23" s="43">
        <v>91.4</v>
      </c>
      <c r="G23" s="43">
        <v>110.7</v>
      </c>
      <c r="H23" s="43">
        <v>132.9</v>
      </c>
      <c r="I23" s="1"/>
      <c r="J23" s="6"/>
      <c r="AI23" s="4"/>
    </row>
    <row r="24" spans="1:35" s="74" customFormat="1" ht="36.9" customHeight="1">
      <c r="A24" s="69"/>
      <c r="B24" s="69"/>
      <c r="C24" s="62" t="s">
        <v>256</v>
      </c>
      <c r="D24" s="70"/>
      <c r="E24" s="71"/>
      <c r="F24" s="72"/>
      <c r="G24" s="72"/>
      <c r="H24" s="72"/>
      <c r="I24" s="1"/>
      <c r="J24" s="6"/>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row>
    <row r="25" spans="1:35">
      <c r="A25" s="1"/>
      <c r="B25" s="1"/>
      <c r="C25" s="10" t="s">
        <v>257</v>
      </c>
      <c r="D25" s="16">
        <v>14.3</v>
      </c>
      <c r="E25" s="60">
        <v>18.3</v>
      </c>
      <c r="F25" s="44">
        <v>20.8</v>
      </c>
      <c r="G25" s="44">
        <v>19.7</v>
      </c>
      <c r="H25" s="44">
        <v>21.1</v>
      </c>
      <c r="I25" s="1"/>
      <c r="J25" s="6"/>
      <c r="AI25" s="4"/>
    </row>
    <row r="26" spans="1:35">
      <c r="A26" s="1"/>
      <c r="B26" s="1"/>
      <c r="C26" s="10"/>
      <c r="D26" s="16"/>
      <c r="E26" s="60"/>
      <c r="F26" s="44"/>
      <c r="G26" s="44"/>
      <c r="H26" s="44"/>
      <c r="I26" s="1"/>
      <c r="J26" s="6"/>
      <c r="AI26" s="4"/>
    </row>
    <row r="27" spans="1:35">
      <c r="A27" s="1"/>
      <c r="B27" s="1"/>
      <c r="C27" s="9" t="s">
        <v>258</v>
      </c>
      <c r="D27" s="14">
        <v>6.9</v>
      </c>
      <c r="E27" s="59">
        <v>5.3</v>
      </c>
      <c r="F27" s="43">
        <v>5.5</v>
      </c>
      <c r="G27" s="43">
        <v>6.9</v>
      </c>
      <c r="H27" s="43">
        <v>6.2</v>
      </c>
      <c r="I27" s="1"/>
      <c r="J27" s="6"/>
      <c r="AI27" s="4"/>
    </row>
    <row r="28" spans="1:35" ht="20.399999999999999">
      <c r="A28" s="1"/>
      <c r="B28" s="1"/>
      <c r="C28" s="15" t="s">
        <v>259</v>
      </c>
      <c r="D28" s="14"/>
      <c r="E28" s="59"/>
      <c r="F28" s="43"/>
      <c r="G28" s="43"/>
      <c r="H28" s="43"/>
      <c r="I28" s="1"/>
      <c r="J28" s="6"/>
      <c r="AI28" s="4"/>
    </row>
    <row r="29" spans="1:35">
      <c r="A29" s="1"/>
      <c r="B29" s="1"/>
      <c r="C29" s="10" t="s">
        <v>260</v>
      </c>
      <c r="D29" s="16">
        <v>0.3</v>
      </c>
      <c r="E29" s="60">
        <v>0.4</v>
      </c>
      <c r="F29" s="44">
        <v>1.2</v>
      </c>
      <c r="G29" s="44">
        <v>1.6</v>
      </c>
      <c r="H29" s="44">
        <v>1.6</v>
      </c>
      <c r="I29" s="1"/>
      <c r="J29" s="6"/>
      <c r="AI29" s="4"/>
    </row>
    <row r="30" spans="1:35" ht="20.399999999999999">
      <c r="A30" s="1"/>
      <c r="B30" s="1"/>
      <c r="C30" s="17" t="s">
        <v>261</v>
      </c>
      <c r="D30" s="16"/>
      <c r="E30" s="60"/>
      <c r="F30" s="44"/>
      <c r="G30" s="44"/>
      <c r="H30" s="44"/>
      <c r="I30" s="1"/>
      <c r="J30" s="6"/>
      <c r="AI30" s="4"/>
    </row>
    <row r="31" spans="1:35">
      <c r="A31" s="1"/>
      <c r="B31" s="1"/>
      <c r="C31" s="9" t="s">
        <v>262</v>
      </c>
      <c r="D31" s="22">
        <v>8.8000000000000007</v>
      </c>
      <c r="E31" s="61">
        <v>8</v>
      </c>
      <c r="F31" s="43">
        <v>8.6999999999999993</v>
      </c>
      <c r="G31" s="43">
        <v>11.1</v>
      </c>
      <c r="H31" s="43">
        <v>9</v>
      </c>
      <c r="I31" s="1"/>
      <c r="J31" s="6"/>
      <c r="AI31" s="4"/>
    </row>
    <row r="32" spans="1:35" ht="20.399999999999999">
      <c r="A32" s="1"/>
      <c r="B32" s="1"/>
      <c r="C32" s="15" t="s">
        <v>263</v>
      </c>
      <c r="D32" s="14"/>
      <c r="E32" s="59"/>
      <c r="F32" s="43"/>
      <c r="G32" s="43"/>
      <c r="H32" s="43"/>
      <c r="I32" s="1"/>
      <c r="J32" s="6"/>
      <c r="AI32" s="4"/>
    </row>
    <row r="33" spans="1:35">
      <c r="A33" s="1"/>
      <c r="B33" s="1"/>
      <c r="C33" s="10" t="s">
        <v>264</v>
      </c>
      <c r="D33" s="16">
        <v>7.8</v>
      </c>
      <c r="E33" s="60">
        <v>2.2000000000000002</v>
      </c>
      <c r="F33" s="44">
        <v>2.2999999999999998</v>
      </c>
      <c r="G33" s="44">
        <v>7.4</v>
      </c>
      <c r="H33" s="44">
        <v>4.5999999999999996</v>
      </c>
      <c r="I33" s="1"/>
      <c r="J33" s="6"/>
      <c r="AI33" s="4"/>
    </row>
    <row r="34" spans="1:35" ht="39" customHeight="1">
      <c r="A34" s="1"/>
      <c r="B34" s="1"/>
      <c r="C34" s="17" t="s">
        <v>265</v>
      </c>
      <c r="D34" s="16"/>
      <c r="E34" s="60"/>
      <c r="F34" s="44"/>
      <c r="G34" s="44"/>
      <c r="H34" s="44"/>
      <c r="I34" s="1"/>
      <c r="J34" s="6"/>
      <c r="AI34" s="4"/>
    </row>
    <row r="35" spans="1:35">
      <c r="A35" s="1"/>
      <c r="B35" s="1"/>
      <c r="C35" s="9" t="s">
        <v>251</v>
      </c>
      <c r="D35" s="23">
        <f>SUM(D23:D34)</f>
        <v>151.20000000000002</v>
      </c>
      <c r="E35" s="61">
        <v>110.3</v>
      </c>
      <c r="F35" s="43">
        <v>129.9</v>
      </c>
      <c r="G35" s="43">
        <v>157.4</v>
      </c>
      <c r="H35" s="43">
        <v>175.4</v>
      </c>
      <c r="I35" s="1"/>
      <c r="J35" s="6"/>
      <c r="AI35" s="4"/>
    </row>
    <row r="36" spans="1:35">
      <c r="A36" s="1"/>
      <c r="B36" s="1"/>
      <c r="C36" s="18"/>
      <c r="D36" s="32"/>
      <c r="E36" s="1"/>
      <c r="F36" s="1"/>
      <c r="G36" s="1"/>
      <c r="H36" s="1"/>
      <c r="I36" s="1"/>
      <c r="J36" s="6"/>
    </row>
    <row r="37" spans="1:35">
      <c r="A37" s="1"/>
      <c r="B37" s="1"/>
      <c r="C37" s="11"/>
      <c r="D37" s="33"/>
      <c r="E37" s="1"/>
      <c r="F37" s="1"/>
      <c r="G37" s="1"/>
      <c r="H37" s="1"/>
      <c r="I37" s="1"/>
      <c r="J37" s="6"/>
    </row>
    <row r="38" spans="1:35">
      <c r="A38" s="1"/>
      <c r="B38" s="1"/>
      <c r="C38" s="823"/>
      <c r="D38" s="824"/>
      <c r="E38" s="824"/>
      <c r="F38" s="824"/>
      <c r="G38" s="824"/>
      <c r="H38" s="824"/>
      <c r="I38" s="824"/>
      <c r="J38" s="825"/>
    </row>
    <row r="39" spans="1:35">
      <c r="A39" s="1"/>
      <c r="B39" s="1"/>
      <c r="C39" s="18"/>
      <c r="D39" s="1"/>
      <c r="E39" s="1"/>
      <c r="F39" s="1"/>
      <c r="G39" s="1"/>
      <c r="H39" s="1"/>
      <c r="I39" s="1"/>
      <c r="J39" s="6"/>
    </row>
    <row r="40" spans="1:35" ht="19.2">
      <c r="A40" s="1"/>
      <c r="B40" s="1"/>
      <c r="C40" s="39" t="s">
        <v>266</v>
      </c>
      <c r="D40" s="1"/>
      <c r="E40" s="1"/>
      <c r="F40" s="1"/>
      <c r="G40" s="1"/>
      <c r="H40" s="1"/>
      <c r="I40" s="1"/>
      <c r="J40" s="534" t="s">
        <v>254</v>
      </c>
    </row>
    <row r="41" spans="1:35" ht="14.25" customHeight="1">
      <c r="A41" s="1"/>
      <c r="B41" s="1"/>
      <c r="C41" s="8" t="s">
        <v>267</v>
      </c>
      <c r="D41" s="1"/>
      <c r="E41" s="1"/>
      <c r="F41" s="1"/>
      <c r="G41" s="1"/>
      <c r="H41" s="1"/>
      <c r="I41" s="1"/>
      <c r="J41" s="6"/>
    </row>
    <row r="42" spans="1:35" ht="24" customHeight="1">
      <c r="A42" s="1"/>
      <c r="B42" s="1"/>
      <c r="C42" s="5"/>
      <c r="D42" s="1"/>
      <c r="E42" s="13" t="s">
        <v>57</v>
      </c>
      <c r="F42" s="42" t="s">
        <v>58</v>
      </c>
      <c r="G42" s="42" t="s">
        <v>59</v>
      </c>
      <c r="H42" s="1"/>
      <c r="I42" s="1"/>
      <c r="J42" s="6"/>
      <c r="AI42" s="4"/>
    </row>
    <row r="43" spans="1:35">
      <c r="A43" s="1"/>
      <c r="B43" s="1"/>
      <c r="C43" s="34" t="s">
        <v>268</v>
      </c>
      <c r="D43" s="1"/>
      <c r="E43" s="64">
        <v>23000</v>
      </c>
      <c r="F43" s="66">
        <v>36000</v>
      </c>
      <c r="G43" s="66">
        <v>42000</v>
      </c>
      <c r="H43" s="1"/>
      <c r="I43" s="1"/>
      <c r="J43" s="6"/>
      <c r="AI43" s="4"/>
    </row>
    <row r="44" spans="1:35">
      <c r="A44" s="1"/>
      <c r="B44" s="1"/>
      <c r="C44" s="34" t="s">
        <v>269</v>
      </c>
      <c r="D44" s="1"/>
      <c r="E44" s="64">
        <v>23000</v>
      </c>
      <c r="F44" s="66">
        <v>120000</v>
      </c>
      <c r="G44" s="66">
        <v>19000</v>
      </c>
      <c r="H44" s="1"/>
      <c r="I44" s="1"/>
      <c r="J44" s="6"/>
      <c r="AI44" s="4"/>
    </row>
    <row r="45" spans="1:35">
      <c r="A45" s="1"/>
      <c r="B45" s="1"/>
      <c r="C45" s="19" t="s">
        <v>270</v>
      </c>
      <c r="D45" s="1"/>
      <c r="E45" s="65">
        <f>SUM(E43:E44)</f>
        <v>46000</v>
      </c>
      <c r="F45" s="67">
        <f>SUM(F43:F44)</f>
        <v>156000</v>
      </c>
      <c r="G45" s="67">
        <v>61000</v>
      </c>
      <c r="H45" s="1"/>
      <c r="I45" s="1"/>
      <c r="J45" s="6"/>
      <c r="AI45" s="4"/>
    </row>
    <row r="46" spans="1:35">
      <c r="A46" s="1"/>
      <c r="B46" s="1"/>
      <c r="C46" s="5"/>
      <c r="D46" s="1"/>
      <c r="E46" s="35"/>
      <c r="F46" s="1"/>
      <c r="G46" s="1"/>
      <c r="H46" s="1"/>
      <c r="I46" s="1"/>
      <c r="J46" s="6"/>
      <c r="AI46" s="4"/>
    </row>
    <row r="47" spans="1:35">
      <c r="A47" s="1"/>
      <c r="B47" s="1"/>
      <c r="C47" s="514" t="s">
        <v>271</v>
      </c>
      <c r="D47" s="1"/>
      <c r="E47" s="1"/>
      <c r="F47" s="1"/>
      <c r="G47" s="1"/>
      <c r="H47" s="1"/>
      <c r="I47" s="1"/>
      <c r="J47" s="6"/>
    </row>
    <row r="48" spans="1:35" ht="27" customHeight="1">
      <c r="A48" s="1"/>
      <c r="B48" s="1"/>
      <c r="C48" s="826" t="s">
        <v>272</v>
      </c>
      <c r="D48" s="827"/>
      <c r="E48" s="827"/>
      <c r="F48" s="827"/>
      <c r="G48" s="827"/>
      <c r="H48" s="827"/>
      <c r="I48" s="827"/>
      <c r="J48" s="828"/>
      <c r="K48" s="36"/>
    </row>
    <row r="49" spans="1:35" ht="14.25" customHeight="1">
      <c r="A49" s="1"/>
      <c r="B49" s="1"/>
      <c r="C49" s="556" t="s">
        <v>273</v>
      </c>
      <c r="D49" s="1"/>
      <c r="E49" s="1"/>
      <c r="F49" s="1"/>
      <c r="G49" s="1"/>
      <c r="H49" s="1"/>
      <c r="I49" s="1"/>
      <c r="J49" s="6"/>
    </row>
    <row r="50" spans="1:35" ht="14.25" customHeight="1">
      <c r="A50" s="1"/>
      <c r="B50" s="1"/>
      <c r="C50" s="18"/>
      <c r="D50" s="1"/>
      <c r="E50" s="1"/>
      <c r="F50" s="1"/>
      <c r="G50" s="1"/>
      <c r="H50" s="1"/>
      <c r="I50" s="1"/>
      <c r="J50" s="6"/>
    </row>
    <row r="51" spans="1:35" ht="19.2">
      <c r="A51" s="1"/>
      <c r="B51" s="1"/>
      <c r="C51" s="39" t="s">
        <v>274</v>
      </c>
      <c r="D51" s="1"/>
      <c r="E51" s="1"/>
      <c r="F51" s="1"/>
      <c r="G51" s="1"/>
      <c r="H51" s="1"/>
      <c r="I51" s="1"/>
      <c r="J51" s="6"/>
    </row>
    <row r="52" spans="1:35" ht="14.25" customHeight="1">
      <c r="A52" s="1"/>
      <c r="B52" s="1"/>
      <c r="C52" s="8" t="s">
        <v>275</v>
      </c>
      <c r="D52" s="1"/>
      <c r="E52" s="1"/>
      <c r="F52" s="1"/>
      <c r="G52" s="1"/>
      <c r="H52" s="1"/>
      <c r="I52" s="1"/>
      <c r="J52" s="6"/>
    </row>
    <row r="53" spans="1:35" ht="14.25" customHeight="1">
      <c r="A53" s="1"/>
      <c r="B53" s="1"/>
      <c r="C53" s="8"/>
      <c r="D53" s="1"/>
      <c r="E53" s="1"/>
      <c r="F53" s="1"/>
      <c r="G53" s="1"/>
      <c r="H53" s="1"/>
      <c r="I53" s="1"/>
      <c r="J53" s="6"/>
    </row>
    <row r="54" spans="1:35" ht="24" customHeight="1">
      <c r="A54" s="1"/>
      <c r="B54" s="1"/>
      <c r="C54" s="5"/>
      <c r="D54" s="1"/>
      <c r="E54" s="13" t="s">
        <v>57</v>
      </c>
      <c r="F54" s="42" t="s">
        <v>58</v>
      </c>
      <c r="G54" s="42" t="s">
        <v>59</v>
      </c>
      <c r="H54" s="1"/>
      <c r="I54" s="1"/>
      <c r="J54" s="6"/>
      <c r="AI54" s="4"/>
    </row>
    <row r="55" spans="1:35">
      <c r="A55" s="1"/>
      <c r="B55" s="1"/>
      <c r="C55" s="34" t="s">
        <v>268</v>
      </c>
      <c r="D55" s="1"/>
      <c r="E55" s="64">
        <v>23000</v>
      </c>
      <c r="F55" s="66">
        <v>36000</v>
      </c>
      <c r="G55" s="66">
        <v>42000</v>
      </c>
      <c r="H55" s="1"/>
      <c r="I55" s="1"/>
      <c r="J55" s="6"/>
      <c r="AI55" s="4"/>
    </row>
    <row r="56" spans="1:35" ht="22.8">
      <c r="A56" s="1"/>
      <c r="B56" s="1"/>
      <c r="C56" s="34" t="s">
        <v>276</v>
      </c>
      <c r="D56" s="1"/>
      <c r="E56" s="64">
        <v>283000</v>
      </c>
      <c r="F56" s="66">
        <v>343000</v>
      </c>
      <c r="G56" s="66">
        <v>925000</v>
      </c>
      <c r="H56" s="1"/>
      <c r="I56" s="1"/>
      <c r="J56" s="6"/>
      <c r="AI56" s="4"/>
    </row>
    <row r="57" spans="1:35">
      <c r="A57" s="1"/>
      <c r="B57" s="1"/>
      <c r="C57" s="19" t="s">
        <v>270</v>
      </c>
      <c r="D57" s="1"/>
      <c r="E57" s="65">
        <f>SUM(E55:E56)</f>
        <v>306000</v>
      </c>
      <c r="F57" s="67">
        <f>SUM(F55:F56)</f>
        <v>379000</v>
      </c>
      <c r="G57" s="67">
        <v>967000</v>
      </c>
      <c r="H57" s="1"/>
      <c r="I57" s="1"/>
      <c r="J57" s="6"/>
      <c r="AI57" s="4"/>
    </row>
    <row r="58" spans="1:35">
      <c r="A58" s="1"/>
      <c r="B58" s="1"/>
      <c r="C58" s="19"/>
      <c r="D58" s="35"/>
      <c r="E58" s="35"/>
      <c r="F58" s="1"/>
      <c r="G58" s="1"/>
      <c r="H58" s="1"/>
      <c r="I58" s="1"/>
      <c r="J58" s="6"/>
      <c r="AI58" s="4"/>
    </row>
    <row r="59" spans="1:35">
      <c r="A59" s="1"/>
      <c r="B59" s="1"/>
      <c r="C59" s="512" t="s">
        <v>271</v>
      </c>
      <c r="D59" s="515"/>
      <c r="E59" s="515"/>
      <c r="F59" s="515"/>
      <c r="G59" s="515"/>
      <c r="H59" s="515"/>
      <c r="I59" s="515"/>
      <c r="J59" s="516"/>
    </row>
    <row r="60" spans="1:35" ht="15" customHeight="1">
      <c r="A60" s="1"/>
      <c r="B60" s="1"/>
      <c r="C60" s="826" t="s">
        <v>277</v>
      </c>
      <c r="D60" s="827"/>
      <c r="E60" s="827"/>
      <c r="F60" s="827"/>
      <c r="G60" s="827"/>
      <c r="H60" s="827"/>
      <c r="I60" s="827"/>
      <c r="J60" s="828"/>
      <c r="K60" s="36"/>
    </row>
    <row r="61" spans="1:35" ht="38.1" customHeight="1">
      <c r="A61" s="1"/>
      <c r="B61" s="1"/>
      <c r="C61" s="826" t="s">
        <v>278</v>
      </c>
      <c r="D61" s="827"/>
      <c r="E61" s="827"/>
      <c r="F61" s="827"/>
      <c r="G61" s="827"/>
      <c r="H61" s="827"/>
      <c r="I61" s="827"/>
      <c r="J61" s="790"/>
      <c r="K61" s="37"/>
    </row>
    <row r="62" spans="1:35">
      <c r="A62" s="4"/>
      <c r="B62" s="4"/>
      <c r="C62" s="5"/>
      <c r="D62" s="1"/>
      <c r="E62" s="1"/>
      <c r="F62" s="1"/>
      <c r="G62" s="1"/>
      <c r="H62" s="458"/>
      <c r="I62" s="458"/>
      <c r="J62" s="48"/>
    </row>
    <row r="63" spans="1:35">
      <c r="A63" s="4"/>
      <c r="B63" s="4"/>
      <c r="C63" s="601" t="s">
        <v>43</v>
      </c>
      <c r="D63" s="49"/>
      <c r="E63" s="49"/>
      <c r="F63" s="49"/>
      <c r="G63" s="49"/>
      <c r="H63" s="457"/>
      <c r="I63" s="457" t="s">
        <v>45</v>
      </c>
      <c r="J63" s="50"/>
    </row>
    <row r="64" spans="1:35" s="4" customFormat="1"/>
    <row r="65" spans="1:10" s="4" customFormat="1">
      <c r="C65" s="821"/>
      <c r="D65" s="821"/>
      <c r="E65" s="821"/>
      <c r="F65" s="821"/>
      <c r="G65" s="821"/>
      <c r="H65" s="821"/>
      <c r="I65" s="821"/>
      <c r="J65" s="821"/>
    </row>
    <row r="66" spans="1:10" s="4" customFormat="1">
      <c r="C66" s="68"/>
      <c r="D66" s="68"/>
      <c r="E66" s="68"/>
      <c r="F66" s="68"/>
      <c r="G66" s="68"/>
      <c r="H66" s="68"/>
      <c r="I66" s="68"/>
      <c r="J66" s="68"/>
    </row>
    <row r="67" spans="1:10" s="4" customFormat="1"/>
    <row r="68" spans="1:10" s="4" customFormat="1"/>
    <row r="69" spans="1:10" s="4" customFormat="1"/>
    <row r="70" spans="1:10" s="4" customFormat="1"/>
    <row r="71" spans="1:10" s="4" customFormat="1"/>
    <row r="72" spans="1:10" s="4" customFormat="1"/>
    <row r="73" spans="1:10">
      <c r="A73" s="4"/>
      <c r="B73" s="4"/>
      <c r="C73" s="4"/>
      <c r="D73" s="4"/>
      <c r="E73" s="4"/>
      <c r="F73" s="4"/>
      <c r="G73" s="4"/>
      <c r="H73" s="4"/>
      <c r="I73" s="4"/>
      <c r="J73" s="4"/>
    </row>
    <row r="74" spans="1:10">
      <c r="A74" s="4"/>
      <c r="B74" s="4"/>
      <c r="C74" s="4"/>
      <c r="D74" s="4"/>
      <c r="E74" s="4"/>
      <c r="F74" s="4"/>
      <c r="G74" s="4"/>
      <c r="H74" s="4"/>
      <c r="I74" s="4"/>
      <c r="J74" s="4"/>
    </row>
    <row r="75" spans="1:10">
      <c r="A75" s="4"/>
      <c r="B75" s="4"/>
      <c r="C75" s="4"/>
      <c r="D75" s="4"/>
      <c r="E75" s="4"/>
      <c r="F75" s="4"/>
      <c r="G75" s="4"/>
      <c r="H75" s="4"/>
      <c r="I75" s="4"/>
      <c r="J75" s="4"/>
    </row>
    <row r="76" spans="1:10">
      <c r="A76" s="4"/>
      <c r="B76" s="4"/>
      <c r="C76" s="4"/>
      <c r="D76" s="4"/>
      <c r="E76" s="4"/>
      <c r="F76" s="4"/>
      <c r="G76" s="4"/>
      <c r="H76" s="4"/>
      <c r="I76" s="4"/>
      <c r="J76" s="4"/>
    </row>
    <row r="77" spans="1:10">
      <c r="A77" s="4"/>
      <c r="B77" s="4"/>
      <c r="C77" s="4"/>
      <c r="D77" s="4"/>
      <c r="E77" s="4"/>
      <c r="F77" s="4"/>
      <c r="G77" s="4"/>
      <c r="H77" s="4"/>
      <c r="I77" s="4"/>
      <c r="J77" s="4"/>
    </row>
    <row r="78" spans="1:10">
      <c r="A78" s="4"/>
      <c r="B78" s="4"/>
      <c r="C78" s="4"/>
      <c r="D78" s="4"/>
      <c r="E78" s="4"/>
      <c r="F78" s="4"/>
      <c r="G78" s="4"/>
      <c r="H78" s="4"/>
      <c r="I78" s="4"/>
      <c r="J78" s="4"/>
    </row>
    <row r="79" spans="1:10">
      <c r="A79" s="4"/>
      <c r="B79" s="4"/>
      <c r="C79" s="4"/>
      <c r="D79" s="4"/>
      <c r="E79" s="4"/>
      <c r="F79" s="4"/>
      <c r="G79" s="4"/>
      <c r="H79" s="4"/>
      <c r="I79" s="4"/>
      <c r="J79" s="4"/>
    </row>
    <row r="80" spans="1:10">
      <c r="A80" s="4"/>
      <c r="B80" s="4"/>
      <c r="C80" s="4"/>
      <c r="D80" s="4"/>
      <c r="E80" s="4"/>
      <c r="F80" s="4"/>
      <c r="G80" s="4"/>
      <c r="H80" s="4"/>
      <c r="I80" s="4"/>
      <c r="J80" s="4"/>
    </row>
    <row r="81" spans="1:10">
      <c r="A81" s="4"/>
      <c r="B81" s="4"/>
      <c r="C81" s="4"/>
      <c r="D81" s="4"/>
      <c r="E81" s="4"/>
      <c r="F81" s="4"/>
      <c r="G81" s="4"/>
      <c r="H81" s="4"/>
      <c r="I81" s="4"/>
      <c r="J81" s="4"/>
    </row>
    <row r="82" spans="1:10">
      <c r="A82" s="4"/>
      <c r="B82" s="4"/>
      <c r="C82" s="4"/>
      <c r="D82" s="4"/>
      <c r="E82" s="4"/>
      <c r="F82" s="4"/>
      <c r="G82" s="4"/>
      <c r="H82" s="4"/>
      <c r="I82" s="4"/>
      <c r="J82" s="4"/>
    </row>
    <row r="83" spans="1:10">
      <c r="A83" s="4"/>
      <c r="B83" s="4"/>
      <c r="C83" s="4"/>
      <c r="D83" s="4"/>
      <c r="E83" s="4"/>
      <c r="F83" s="4"/>
      <c r="G83" s="4"/>
      <c r="H83" s="4"/>
      <c r="I83" s="4"/>
      <c r="J83" s="4"/>
    </row>
    <row r="84" spans="1:10">
      <c r="A84" s="4"/>
      <c r="B84" s="4"/>
      <c r="C84" s="4"/>
      <c r="D84" s="4"/>
      <c r="E84" s="4"/>
      <c r="F84" s="4"/>
      <c r="G84" s="4"/>
      <c r="H84" s="4"/>
      <c r="I84" s="4"/>
      <c r="J84" s="4"/>
    </row>
    <row r="85" spans="1:10">
      <c r="A85" s="4"/>
      <c r="B85" s="4"/>
      <c r="C85" s="4"/>
      <c r="D85" s="4"/>
      <c r="E85" s="4"/>
      <c r="F85" s="4"/>
      <c r="G85" s="4"/>
      <c r="H85" s="4"/>
      <c r="I85" s="4"/>
      <c r="J85" s="4"/>
    </row>
    <row r="86" spans="1:10">
      <c r="A86" s="4"/>
      <c r="B86" s="4"/>
      <c r="C86" s="4"/>
      <c r="D86" s="4"/>
      <c r="E86" s="4"/>
      <c r="F86" s="4"/>
      <c r="G86" s="4"/>
      <c r="H86" s="4"/>
      <c r="I86" s="4"/>
      <c r="J86" s="4"/>
    </row>
    <row r="87" spans="1:10">
      <c r="A87" s="4"/>
      <c r="B87" s="4"/>
      <c r="C87" s="4"/>
      <c r="D87" s="4"/>
      <c r="E87" s="4"/>
      <c r="F87" s="4"/>
      <c r="G87" s="4"/>
      <c r="H87" s="4"/>
      <c r="I87" s="4"/>
      <c r="J87" s="4"/>
    </row>
    <row r="88" spans="1:10">
      <c r="A88" s="4"/>
      <c r="B88" s="4"/>
      <c r="C88" s="4"/>
      <c r="D88" s="4"/>
      <c r="E88" s="4"/>
      <c r="F88" s="4"/>
      <c r="G88" s="4"/>
      <c r="H88" s="4"/>
      <c r="I88" s="4"/>
      <c r="J88" s="4"/>
    </row>
    <row r="89" spans="1:10">
      <c r="A89" s="4"/>
      <c r="B89" s="4"/>
      <c r="C89" s="4"/>
      <c r="D89" s="4"/>
      <c r="E89" s="4"/>
      <c r="F89" s="4"/>
      <c r="G89" s="4"/>
      <c r="H89" s="4"/>
      <c r="I89" s="4"/>
      <c r="J89" s="4"/>
    </row>
    <row r="90" spans="1:10">
      <c r="A90" s="4"/>
      <c r="B90" s="4"/>
      <c r="C90" s="4"/>
      <c r="D90" s="4"/>
      <c r="E90" s="4"/>
      <c r="F90" s="4"/>
      <c r="G90" s="4"/>
      <c r="H90" s="4"/>
      <c r="I90" s="4"/>
      <c r="J90" s="4"/>
    </row>
    <row r="91" spans="1:10">
      <c r="A91" s="4"/>
      <c r="B91" s="4"/>
      <c r="C91" s="4"/>
      <c r="D91" s="4"/>
      <c r="E91" s="4"/>
      <c r="F91" s="4"/>
      <c r="G91" s="4"/>
      <c r="H91" s="4"/>
      <c r="I91" s="4"/>
      <c r="J91" s="4"/>
    </row>
    <row r="92" spans="1:10">
      <c r="A92" s="4"/>
      <c r="B92" s="4"/>
      <c r="C92" s="4"/>
      <c r="D92" s="4"/>
      <c r="E92" s="4"/>
      <c r="F92" s="4"/>
      <c r="G92" s="4"/>
      <c r="H92" s="4"/>
      <c r="I92" s="4"/>
      <c r="J92" s="4"/>
    </row>
    <row r="93" spans="1:10">
      <c r="A93" s="4"/>
      <c r="B93" s="4"/>
      <c r="C93" s="4"/>
      <c r="D93" s="4"/>
      <c r="E93" s="4"/>
      <c r="F93" s="4"/>
      <c r="G93" s="4"/>
      <c r="H93" s="4"/>
      <c r="I93" s="4"/>
      <c r="J93" s="4"/>
    </row>
    <row r="94" spans="1:10">
      <c r="A94" s="4"/>
      <c r="B94" s="4"/>
      <c r="C94" s="4"/>
      <c r="D94" s="4"/>
      <c r="E94" s="4"/>
      <c r="F94" s="4"/>
      <c r="G94" s="4"/>
      <c r="H94" s="4"/>
      <c r="I94" s="4"/>
      <c r="J94" s="4"/>
    </row>
    <row r="95" spans="1:10">
      <c r="A95" s="4"/>
      <c r="B95" s="4"/>
      <c r="C95" s="4"/>
      <c r="D95" s="4"/>
      <c r="E95" s="4"/>
      <c r="F95" s="4"/>
      <c r="G95" s="4"/>
      <c r="H95" s="4"/>
      <c r="I95" s="4"/>
      <c r="J95" s="4"/>
    </row>
    <row r="96" spans="1:10">
      <c r="A96" s="4"/>
      <c r="B96" s="4"/>
      <c r="C96" s="4"/>
      <c r="D96" s="4"/>
      <c r="E96" s="4"/>
      <c r="F96" s="4"/>
      <c r="G96" s="4"/>
      <c r="H96" s="4"/>
      <c r="I96" s="4"/>
      <c r="J96" s="4"/>
    </row>
    <row r="97" spans="1:10">
      <c r="A97" s="4"/>
      <c r="B97" s="4"/>
      <c r="C97" s="4"/>
      <c r="D97" s="4"/>
      <c r="E97" s="4"/>
      <c r="F97" s="4"/>
      <c r="G97" s="4"/>
      <c r="H97" s="4"/>
      <c r="I97" s="4"/>
      <c r="J97" s="4"/>
    </row>
    <row r="98" spans="1:10">
      <c r="A98" s="4"/>
      <c r="B98" s="4"/>
      <c r="C98" s="4"/>
      <c r="D98" s="4"/>
      <c r="E98" s="4"/>
      <c r="F98" s="4"/>
      <c r="G98" s="4"/>
      <c r="H98" s="4"/>
      <c r="I98" s="4"/>
      <c r="J98" s="4"/>
    </row>
    <row r="99" spans="1:10">
      <c r="A99" s="4"/>
      <c r="B99" s="4"/>
      <c r="C99" s="4"/>
      <c r="D99" s="4"/>
      <c r="E99" s="4"/>
      <c r="F99" s="4"/>
      <c r="G99" s="4"/>
      <c r="H99" s="4"/>
      <c r="I99" s="4"/>
      <c r="J99" s="4"/>
    </row>
    <row r="100" spans="1:10">
      <c r="A100" s="4"/>
      <c r="B100" s="4"/>
      <c r="C100" s="4"/>
      <c r="D100" s="4"/>
      <c r="E100" s="4"/>
      <c r="F100" s="4"/>
      <c r="G100" s="4"/>
      <c r="H100" s="4"/>
      <c r="I100" s="4"/>
      <c r="J100" s="4"/>
    </row>
    <row r="101" spans="1:10">
      <c r="A101" s="4"/>
      <c r="B101" s="4"/>
      <c r="C101" s="4"/>
      <c r="D101" s="4"/>
      <c r="E101" s="4"/>
      <c r="F101" s="4"/>
      <c r="G101" s="4"/>
      <c r="H101" s="4"/>
      <c r="I101" s="4"/>
      <c r="J101" s="4"/>
    </row>
    <row r="102" spans="1:10">
      <c r="A102" s="4"/>
      <c r="B102" s="4"/>
      <c r="C102" s="4"/>
      <c r="D102" s="4"/>
      <c r="E102" s="4"/>
      <c r="F102" s="4"/>
      <c r="G102" s="4"/>
      <c r="H102" s="4"/>
      <c r="I102" s="4"/>
      <c r="J102" s="4"/>
    </row>
    <row r="103" spans="1:10">
      <c r="A103" s="4"/>
      <c r="B103" s="4"/>
      <c r="C103" s="4"/>
      <c r="D103" s="4"/>
      <c r="E103" s="4"/>
      <c r="F103" s="4"/>
      <c r="G103" s="4"/>
      <c r="H103" s="4"/>
      <c r="I103" s="4"/>
      <c r="J103" s="4"/>
    </row>
    <row r="104" spans="1:10">
      <c r="A104" s="4"/>
      <c r="B104" s="4"/>
      <c r="C104" s="4"/>
      <c r="D104" s="4"/>
      <c r="E104" s="4"/>
      <c r="F104" s="4"/>
      <c r="G104" s="4"/>
      <c r="H104" s="4"/>
      <c r="I104" s="4"/>
      <c r="J104" s="4"/>
    </row>
    <row r="105" spans="1:10">
      <c r="A105" s="4"/>
      <c r="B105" s="4"/>
      <c r="C105" s="4"/>
      <c r="D105" s="4"/>
      <c r="E105" s="4"/>
      <c r="F105" s="4"/>
      <c r="G105" s="4"/>
      <c r="H105" s="4"/>
      <c r="I105" s="4"/>
      <c r="J105" s="4"/>
    </row>
    <row r="106" spans="1:10">
      <c r="A106" s="4"/>
      <c r="B106" s="4"/>
      <c r="C106" s="4"/>
      <c r="D106" s="4"/>
      <c r="E106" s="4"/>
      <c r="F106" s="4"/>
      <c r="G106" s="4"/>
      <c r="H106" s="4"/>
      <c r="I106" s="4"/>
      <c r="J106" s="4"/>
    </row>
    <row r="107" spans="1:10">
      <c r="A107" s="4"/>
      <c r="B107" s="4"/>
      <c r="C107" s="4"/>
      <c r="D107" s="4"/>
      <c r="E107" s="4"/>
      <c r="F107" s="4"/>
      <c r="G107" s="4"/>
      <c r="H107" s="4"/>
      <c r="I107" s="4"/>
      <c r="J107" s="4"/>
    </row>
    <row r="108" spans="1:10">
      <c r="A108" s="4"/>
      <c r="B108" s="4"/>
      <c r="C108" s="4"/>
      <c r="D108" s="4"/>
      <c r="E108" s="4"/>
      <c r="F108" s="4"/>
      <c r="G108" s="4"/>
      <c r="H108" s="4"/>
      <c r="I108" s="4"/>
      <c r="J108" s="4"/>
    </row>
    <row r="109" spans="1:10">
      <c r="A109" s="4"/>
      <c r="B109" s="4"/>
      <c r="C109" s="4"/>
      <c r="D109" s="4"/>
      <c r="E109" s="4"/>
      <c r="F109" s="4"/>
      <c r="G109" s="4"/>
      <c r="H109" s="4"/>
      <c r="I109" s="4"/>
      <c r="J109" s="4"/>
    </row>
    <row r="110" spans="1:10">
      <c r="A110" s="4"/>
      <c r="B110" s="4"/>
      <c r="C110" s="4"/>
      <c r="D110" s="4"/>
      <c r="E110" s="4"/>
      <c r="F110" s="4"/>
      <c r="G110" s="4"/>
      <c r="H110" s="4"/>
      <c r="I110" s="4"/>
      <c r="J110" s="4"/>
    </row>
    <row r="111" spans="1:10">
      <c r="A111" s="4"/>
      <c r="B111" s="4"/>
      <c r="C111" s="4"/>
      <c r="D111" s="4"/>
      <c r="E111" s="4"/>
      <c r="F111" s="4"/>
      <c r="G111" s="4"/>
      <c r="H111" s="4"/>
      <c r="I111" s="4"/>
      <c r="J111" s="4"/>
    </row>
    <row r="112" spans="1:10">
      <c r="A112" s="4"/>
      <c r="B112" s="4"/>
      <c r="C112" s="4"/>
      <c r="D112" s="4"/>
      <c r="E112" s="4"/>
      <c r="F112" s="4"/>
      <c r="G112" s="4"/>
      <c r="H112" s="4"/>
      <c r="I112" s="4"/>
      <c r="J112" s="4"/>
    </row>
    <row r="113" spans="1:10">
      <c r="A113" s="4"/>
      <c r="B113" s="4"/>
      <c r="C113" s="4"/>
      <c r="D113" s="4"/>
      <c r="E113" s="4"/>
      <c r="F113" s="4"/>
      <c r="G113" s="4"/>
      <c r="H113" s="4"/>
      <c r="I113" s="4"/>
      <c r="J113" s="4"/>
    </row>
    <row r="114" spans="1:10">
      <c r="A114" s="4"/>
      <c r="B114" s="4"/>
      <c r="C114" s="4"/>
      <c r="D114" s="4"/>
      <c r="E114" s="4"/>
      <c r="F114" s="4"/>
      <c r="G114" s="4"/>
      <c r="H114" s="4"/>
      <c r="I114" s="4"/>
      <c r="J114" s="4"/>
    </row>
    <row r="115" spans="1:10">
      <c r="A115" s="4"/>
      <c r="B115" s="4"/>
      <c r="C115" s="4"/>
      <c r="D115" s="4"/>
      <c r="E115" s="4"/>
      <c r="F115" s="4"/>
      <c r="G115" s="4"/>
      <c r="H115" s="4"/>
      <c r="I115" s="4"/>
      <c r="J115" s="4"/>
    </row>
    <row r="116" spans="1:10">
      <c r="A116" s="4"/>
      <c r="B116" s="4"/>
      <c r="C116" s="4"/>
      <c r="D116" s="4"/>
      <c r="E116" s="4"/>
      <c r="F116" s="4"/>
      <c r="G116" s="4"/>
      <c r="H116" s="4"/>
      <c r="I116" s="4"/>
      <c r="J116" s="4"/>
    </row>
    <row r="117" spans="1:10">
      <c r="A117" s="4"/>
      <c r="B117" s="4"/>
      <c r="C117" s="4"/>
      <c r="D117" s="4"/>
      <c r="E117" s="4"/>
      <c r="F117" s="4"/>
      <c r="G117" s="4"/>
      <c r="H117" s="4"/>
      <c r="I117" s="4"/>
      <c r="J117" s="4"/>
    </row>
    <row r="118" spans="1:10">
      <c r="A118" s="4"/>
      <c r="B118" s="4"/>
      <c r="C118" s="4"/>
      <c r="D118" s="4"/>
      <c r="E118" s="4"/>
      <c r="F118" s="4"/>
      <c r="G118" s="4"/>
      <c r="H118" s="4"/>
      <c r="I118" s="4"/>
      <c r="J118" s="4"/>
    </row>
    <row r="119" spans="1:10">
      <c r="A119" s="4"/>
      <c r="B119" s="4"/>
      <c r="C119" s="4"/>
      <c r="D119" s="4"/>
      <c r="E119" s="4"/>
      <c r="F119" s="4"/>
      <c r="G119" s="4"/>
      <c r="H119" s="4"/>
      <c r="I119" s="4"/>
      <c r="J119" s="4"/>
    </row>
    <row r="120" spans="1:10">
      <c r="A120" s="4"/>
      <c r="B120" s="4"/>
      <c r="C120" s="4"/>
      <c r="D120" s="4"/>
      <c r="E120" s="4"/>
      <c r="F120" s="4"/>
      <c r="G120" s="4"/>
      <c r="H120" s="4"/>
      <c r="I120" s="4"/>
      <c r="J120" s="4"/>
    </row>
    <row r="121" spans="1:10">
      <c r="A121" s="4"/>
      <c r="B121" s="4"/>
      <c r="C121" s="4"/>
      <c r="D121" s="4"/>
      <c r="E121" s="4"/>
      <c r="F121" s="4"/>
      <c r="G121" s="4"/>
      <c r="H121" s="4"/>
      <c r="I121" s="4"/>
      <c r="J121" s="4"/>
    </row>
    <row r="122" spans="1:10">
      <c r="A122" s="4"/>
      <c r="B122" s="4"/>
      <c r="C122" s="4"/>
      <c r="D122" s="4"/>
      <c r="E122" s="4"/>
      <c r="F122" s="4"/>
      <c r="G122" s="4"/>
      <c r="H122" s="4"/>
      <c r="I122" s="4"/>
      <c r="J122" s="4"/>
    </row>
    <row r="123" spans="1:10">
      <c r="A123" s="4"/>
      <c r="B123" s="4"/>
      <c r="C123" s="4"/>
      <c r="D123" s="4"/>
      <c r="E123" s="4"/>
      <c r="F123" s="4"/>
      <c r="G123" s="4"/>
      <c r="H123" s="4"/>
      <c r="I123" s="4"/>
      <c r="J123" s="4"/>
    </row>
    <row r="124" spans="1:10">
      <c r="A124" s="4"/>
      <c r="B124" s="4"/>
      <c r="C124" s="4"/>
      <c r="D124" s="4"/>
      <c r="E124" s="4"/>
      <c r="F124" s="4"/>
      <c r="G124" s="4"/>
      <c r="H124" s="4"/>
      <c r="I124" s="4"/>
      <c r="J124" s="4"/>
    </row>
    <row r="125" spans="1:10">
      <c r="A125" s="4"/>
      <c r="B125" s="4"/>
      <c r="C125" s="4"/>
      <c r="D125" s="4"/>
      <c r="E125" s="4"/>
      <c r="F125" s="4"/>
      <c r="G125" s="4"/>
      <c r="H125" s="4"/>
      <c r="I125" s="4"/>
      <c r="J125" s="4"/>
    </row>
    <row r="126" spans="1:10">
      <c r="A126" s="4"/>
      <c r="B126" s="4"/>
      <c r="C126" s="4"/>
      <c r="D126" s="4"/>
      <c r="E126" s="4"/>
      <c r="F126" s="4"/>
      <c r="G126" s="4"/>
      <c r="H126" s="4"/>
      <c r="I126" s="4"/>
      <c r="J126" s="4"/>
    </row>
    <row r="127" spans="1:10">
      <c r="A127" s="4"/>
      <c r="B127" s="4"/>
      <c r="C127" s="4"/>
      <c r="D127" s="4"/>
      <c r="E127" s="4"/>
      <c r="F127" s="4"/>
      <c r="G127" s="4"/>
      <c r="H127" s="4"/>
      <c r="I127" s="4"/>
      <c r="J127" s="4"/>
    </row>
    <row r="128" spans="1:10">
      <c r="A128" s="4"/>
      <c r="B128" s="4"/>
      <c r="C128" s="4"/>
      <c r="D128" s="4"/>
      <c r="E128" s="4"/>
      <c r="F128" s="4"/>
      <c r="G128" s="4"/>
      <c r="H128" s="4"/>
      <c r="I128" s="4"/>
      <c r="J128" s="4"/>
    </row>
    <row r="129" spans="1:10">
      <c r="A129" s="4"/>
      <c r="B129" s="4"/>
      <c r="C129" s="4"/>
      <c r="D129" s="4"/>
      <c r="E129" s="4"/>
      <c r="F129" s="4"/>
      <c r="G129" s="4"/>
      <c r="H129" s="4"/>
      <c r="I129" s="4"/>
      <c r="J129" s="4"/>
    </row>
    <row r="130" spans="1:10">
      <c r="A130" s="4"/>
      <c r="B130" s="4"/>
      <c r="C130" s="4"/>
      <c r="D130" s="4"/>
      <c r="E130" s="4"/>
      <c r="F130" s="4"/>
      <c r="G130" s="4"/>
      <c r="H130" s="4"/>
      <c r="I130" s="4"/>
      <c r="J130" s="4"/>
    </row>
    <row r="131" spans="1:10">
      <c r="A131" s="4"/>
      <c r="B131" s="4"/>
      <c r="C131" s="4"/>
      <c r="D131" s="4"/>
      <c r="E131" s="4"/>
      <c r="F131" s="4"/>
      <c r="G131" s="4"/>
      <c r="H131" s="4"/>
      <c r="I131" s="4"/>
      <c r="J131" s="4"/>
    </row>
    <row r="132" spans="1:10">
      <c r="A132" s="4"/>
      <c r="B132" s="4"/>
      <c r="C132" s="4"/>
      <c r="D132" s="4"/>
      <c r="E132" s="4"/>
      <c r="F132" s="4"/>
      <c r="G132" s="4"/>
      <c r="H132" s="4"/>
      <c r="I132" s="4"/>
      <c r="J132" s="4"/>
    </row>
    <row r="133" spans="1:10">
      <c r="A133" s="4"/>
      <c r="B133" s="4"/>
      <c r="C133" s="4"/>
      <c r="D133" s="4"/>
      <c r="E133" s="4"/>
      <c r="F133" s="4"/>
      <c r="G133" s="4"/>
      <c r="H133" s="4"/>
      <c r="I133" s="4"/>
      <c r="J133" s="4"/>
    </row>
    <row r="134" spans="1:10">
      <c r="A134" s="4"/>
      <c r="B134" s="4"/>
      <c r="C134" s="4"/>
      <c r="D134" s="4"/>
      <c r="E134" s="4"/>
      <c r="F134" s="4"/>
      <c r="G134" s="4"/>
      <c r="H134" s="4"/>
      <c r="I134" s="4"/>
      <c r="J134" s="4"/>
    </row>
    <row r="135" spans="1:10">
      <c r="A135" s="4"/>
      <c r="B135" s="4"/>
      <c r="C135" s="4"/>
      <c r="D135" s="4"/>
      <c r="E135" s="4"/>
      <c r="F135" s="4"/>
      <c r="G135" s="4"/>
      <c r="H135" s="4"/>
      <c r="I135" s="4"/>
      <c r="J135" s="4"/>
    </row>
    <row r="136" spans="1:10">
      <c r="A136" s="4"/>
      <c r="B136" s="4"/>
      <c r="C136" s="4"/>
      <c r="D136" s="4"/>
      <c r="E136" s="4"/>
      <c r="F136" s="4"/>
      <c r="G136" s="4"/>
      <c r="H136" s="4"/>
      <c r="I136" s="4"/>
      <c r="J136" s="4"/>
    </row>
    <row r="137" spans="1:10">
      <c r="A137" s="4"/>
      <c r="B137" s="4"/>
      <c r="C137" s="4"/>
      <c r="D137" s="4"/>
      <c r="E137" s="4"/>
      <c r="F137" s="4"/>
      <c r="G137" s="4"/>
      <c r="H137" s="4"/>
      <c r="I137" s="4"/>
      <c r="J137" s="4"/>
    </row>
    <row r="138" spans="1:10">
      <c r="A138" s="4"/>
      <c r="B138" s="4"/>
      <c r="C138" s="4"/>
      <c r="D138" s="4"/>
      <c r="E138" s="4"/>
      <c r="F138" s="4"/>
      <c r="G138" s="4"/>
      <c r="H138" s="4"/>
      <c r="I138" s="4"/>
      <c r="J138" s="4"/>
    </row>
    <row r="139" spans="1:10">
      <c r="A139" s="4"/>
      <c r="B139" s="4"/>
      <c r="C139" s="4"/>
      <c r="D139" s="4"/>
      <c r="E139" s="4"/>
      <c r="F139" s="4"/>
      <c r="G139" s="4"/>
      <c r="H139" s="4"/>
      <c r="I139" s="4"/>
      <c r="J139" s="4"/>
    </row>
    <row r="140" spans="1:10">
      <c r="A140" s="4"/>
      <c r="B140" s="4"/>
      <c r="C140" s="4"/>
      <c r="D140" s="4"/>
      <c r="E140" s="4"/>
      <c r="F140" s="4"/>
      <c r="G140" s="4"/>
      <c r="H140" s="4"/>
      <c r="I140" s="4"/>
      <c r="J140" s="4"/>
    </row>
    <row r="141" spans="1:10">
      <c r="A141" s="4"/>
      <c r="B141" s="4"/>
      <c r="C141" s="4"/>
      <c r="D141" s="4"/>
      <c r="E141" s="4"/>
      <c r="F141" s="4"/>
      <c r="G141" s="4"/>
      <c r="H141" s="4"/>
      <c r="I141" s="4"/>
      <c r="J141" s="4"/>
    </row>
    <row r="142" spans="1:10">
      <c r="A142" s="4"/>
      <c r="B142" s="4"/>
      <c r="C142" s="4"/>
      <c r="D142" s="4"/>
      <c r="E142" s="4"/>
      <c r="F142" s="4"/>
      <c r="G142" s="4"/>
      <c r="H142" s="4"/>
      <c r="I142" s="4"/>
      <c r="J142" s="4"/>
    </row>
    <row r="143" spans="1:10">
      <c r="A143" s="4"/>
      <c r="B143" s="4"/>
      <c r="C143" s="4"/>
      <c r="D143" s="4"/>
      <c r="E143" s="4"/>
      <c r="F143" s="4"/>
      <c r="G143" s="4"/>
      <c r="H143" s="4"/>
      <c r="I143" s="4"/>
      <c r="J143" s="4"/>
    </row>
    <row r="144" spans="1:10">
      <c r="A144" s="4"/>
      <c r="B144" s="4"/>
      <c r="C144" s="4"/>
      <c r="D144" s="4"/>
      <c r="E144" s="4"/>
      <c r="F144" s="4"/>
      <c r="G144" s="4"/>
      <c r="H144" s="4"/>
      <c r="I144" s="4"/>
      <c r="J144" s="4"/>
    </row>
    <row r="145" spans="1:10">
      <c r="A145" s="4"/>
      <c r="B145" s="4"/>
      <c r="C145" s="4"/>
      <c r="D145" s="4"/>
      <c r="E145" s="4"/>
      <c r="F145" s="4"/>
      <c r="G145" s="4"/>
      <c r="H145" s="4"/>
      <c r="I145" s="4"/>
      <c r="J145" s="4"/>
    </row>
    <row r="146" spans="1:10">
      <c r="A146" s="4"/>
      <c r="B146" s="4"/>
      <c r="C146" s="4"/>
      <c r="D146" s="4"/>
      <c r="E146" s="4"/>
      <c r="F146" s="4"/>
      <c r="G146" s="4"/>
      <c r="H146" s="4"/>
      <c r="I146" s="4"/>
      <c r="J146" s="4"/>
    </row>
    <row r="147" spans="1:10">
      <c r="A147" s="4"/>
      <c r="B147" s="4"/>
      <c r="C147" s="4"/>
      <c r="D147" s="4"/>
      <c r="E147" s="4"/>
      <c r="F147" s="4"/>
      <c r="G147" s="4"/>
      <c r="H147" s="4"/>
      <c r="I147" s="4"/>
      <c r="J147" s="4"/>
    </row>
    <row r="148" spans="1:10">
      <c r="A148" s="4"/>
      <c r="B148" s="4"/>
      <c r="C148" s="4"/>
      <c r="D148" s="4"/>
      <c r="E148" s="4"/>
      <c r="F148" s="4"/>
      <c r="G148" s="4"/>
      <c r="H148" s="4"/>
      <c r="I148" s="4"/>
      <c r="J148" s="4"/>
    </row>
    <row r="149" spans="1:10">
      <c r="A149" s="4"/>
      <c r="B149" s="4"/>
      <c r="C149" s="4"/>
      <c r="D149" s="4"/>
      <c r="E149" s="4"/>
      <c r="F149" s="4"/>
      <c r="G149" s="4"/>
      <c r="H149" s="4"/>
      <c r="I149" s="4"/>
      <c r="J149" s="4"/>
    </row>
    <row r="150" spans="1:10">
      <c r="A150" s="4"/>
      <c r="B150" s="4"/>
      <c r="C150" s="4"/>
      <c r="D150" s="4"/>
      <c r="E150" s="4"/>
      <c r="F150" s="4"/>
      <c r="G150" s="4"/>
      <c r="H150" s="4"/>
      <c r="I150" s="4"/>
      <c r="J150" s="4"/>
    </row>
    <row r="151" spans="1:10">
      <c r="A151" s="4"/>
      <c r="B151" s="4"/>
      <c r="C151" s="4"/>
      <c r="D151" s="4"/>
      <c r="E151" s="4"/>
      <c r="F151" s="4"/>
      <c r="G151" s="4"/>
      <c r="H151" s="4"/>
      <c r="I151" s="4"/>
      <c r="J151" s="4"/>
    </row>
    <row r="152" spans="1:10">
      <c r="A152" s="4"/>
      <c r="B152" s="4"/>
      <c r="C152" s="4"/>
      <c r="D152" s="4"/>
      <c r="E152" s="4"/>
      <c r="F152" s="4"/>
      <c r="G152" s="4"/>
      <c r="H152" s="4"/>
      <c r="I152" s="4"/>
      <c r="J152" s="4"/>
    </row>
    <row r="153" spans="1:10">
      <c r="A153" s="4"/>
      <c r="B153" s="4"/>
      <c r="C153" s="4"/>
      <c r="D153" s="4"/>
      <c r="E153" s="4"/>
      <c r="F153" s="4"/>
      <c r="G153" s="4"/>
      <c r="H153" s="4"/>
      <c r="I153" s="4"/>
      <c r="J153" s="4"/>
    </row>
    <row r="154" spans="1:10">
      <c r="A154" s="4"/>
      <c r="B154" s="4"/>
      <c r="C154" s="4"/>
      <c r="D154" s="4"/>
      <c r="E154" s="4"/>
      <c r="F154" s="4"/>
      <c r="G154" s="4"/>
      <c r="H154" s="4"/>
      <c r="I154" s="4"/>
      <c r="J154" s="4"/>
    </row>
    <row r="155" spans="1:10">
      <c r="A155" s="4"/>
      <c r="B155" s="4"/>
      <c r="C155" s="4"/>
      <c r="D155" s="4"/>
      <c r="E155" s="4"/>
      <c r="F155" s="4"/>
      <c r="G155" s="4"/>
      <c r="H155" s="4"/>
      <c r="I155" s="4"/>
      <c r="J155" s="4"/>
    </row>
    <row r="156" spans="1:10">
      <c r="A156" s="4"/>
      <c r="B156" s="4"/>
      <c r="C156" s="4"/>
      <c r="D156" s="4"/>
      <c r="E156" s="4"/>
      <c r="F156" s="4"/>
      <c r="G156" s="4"/>
      <c r="H156" s="4"/>
      <c r="I156" s="4"/>
      <c r="J156" s="4"/>
    </row>
    <row r="157" spans="1:10">
      <c r="A157" s="4"/>
      <c r="B157" s="4"/>
      <c r="C157" s="4"/>
      <c r="D157" s="4"/>
      <c r="E157" s="4"/>
      <c r="F157" s="4"/>
      <c r="G157" s="4"/>
      <c r="H157" s="4"/>
      <c r="I157" s="4"/>
      <c r="J157" s="4"/>
    </row>
    <row r="158" spans="1:10">
      <c r="A158" s="4"/>
      <c r="B158" s="4"/>
      <c r="C158" s="4"/>
      <c r="D158" s="4"/>
      <c r="E158" s="4"/>
      <c r="F158" s="4"/>
      <c r="G158" s="4"/>
      <c r="H158" s="4"/>
      <c r="I158" s="4"/>
      <c r="J158" s="4"/>
    </row>
    <row r="159" spans="1:10">
      <c r="A159" s="4"/>
      <c r="B159" s="4"/>
      <c r="C159" s="4"/>
      <c r="D159" s="4"/>
      <c r="E159" s="4"/>
      <c r="F159" s="4"/>
      <c r="G159" s="4"/>
      <c r="H159" s="4"/>
      <c r="I159" s="4"/>
      <c r="J159" s="4"/>
    </row>
    <row r="160" spans="1:10">
      <c r="A160" s="4"/>
      <c r="B160" s="4"/>
      <c r="C160" s="4"/>
      <c r="D160" s="4"/>
      <c r="E160" s="4"/>
      <c r="F160" s="4"/>
      <c r="G160" s="4"/>
      <c r="H160" s="4"/>
      <c r="I160" s="4"/>
      <c r="J160" s="4"/>
    </row>
    <row r="161" spans="1:10">
      <c r="A161" s="4"/>
      <c r="B161" s="4"/>
      <c r="C161" s="4"/>
      <c r="D161" s="4"/>
      <c r="E161" s="4"/>
      <c r="F161" s="4"/>
      <c r="G161" s="4"/>
      <c r="H161" s="4"/>
      <c r="I161" s="4"/>
      <c r="J161" s="4"/>
    </row>
    <row r="162" spans="1:10">
      <c r="A162" s="4"/>
      <c r="B162" s="4"/>
      <c r="C162" s="4"/>
      <c r="D162" s="4"/>
      <c r="E162" s="4"/>
      <c r="F162" s="4"/>
      <c r="G162" s="4"/>
      <c r="H162" s="4"/>
      <c r="I162" s="4"/>
      <c r="J162" s="4"/>
    </row>
    <row r="163" spans="1:10">
      <c r="A163" s="4"/>
      <c r="B163" s="4"/>
      <c r="C163" s="4"/>
      <c r="D163" s="4"/>
      <c r="E163" s="4"/>
      <c r="F163" s="4"/>
      <c r="G163" s="4"/>
      <c r="H163" s="4"/>
      <c r="I163" s="4"/>
      <c r="J163" s="4"/>
    </row>
    <row r="164" spans="1:10">
      <c r="A164" s="4"/>
      <c r="B164" s="4"/>
      <c r="C164" s="4"/>
      <c r="D164" s="4"/>
      <c r="E164" s="4"/>
      <c r="F164" s="4"/>
      <c r="G164" s="4"/>
      <c r="H164" s="4"/>
      <c r="I164" s="4"/>
      <c r="J164" s="4"/>
    </row>
    <row r="165" spans="1:10">
      <c r="A165" s="4"/>
      <c r="B165" s="4"/>
      <c r="C165" s="4"/>
      <c r="D165" s="4"/>
      <c r="E165" s="4"/>
      <c r="F165" s="4"/>
      <c r="G165" s="4"/>
      <c r="H165" s="4"/>
      <c r="I165" s="4"/>
      <c r="J165" s="4"/>
    </row>
    <row r="166" spans="1:10">
      <c r="A166" s="4"/>
      <c r="B166" s="4"/>
      <c r="C166" s="4"/>
      <c r="D166" s="4"/>
      <c r="E166" s="4"/>
      <c r="F166" s="4"/>
      <c r="G166" s="4"/>
      <c r="H166" s="4"/>
      <c r="I166" s="4"/>
      <c r="J166" s="4"/>
    </row>
    <row r="167" spans="1:10">
      <c r="A167" s="4"/>
      <c r="B167" s="4"/>
      <c r="C167" s="4"/>
      <c r="D167" s="4"/>
      <c r="E167" s="4"/>
      <c r="F167" s="4"/>
      <c r="G167" s="4"/>
      <c r="H167" s="4"/>
      <c r="I167" s="4"/>
      <c r="J167" s="4"/>
    </row>
    <row r="168" spans="1:10">
      <c r="A168" s="4"/>
      <c r="B168" s="4"/>
      <c r="C168" s="4"/>
      <c r="D168" s="4"/>
      <c r="E168" s="4"/>
      <c r="F168" s="4"/>
      <c r="G168" s="4"/>
      <c r="H168" s="4"/>
      <c r="I168" s="4"/>
      <c r="J168" s="4"/>
    </row>
    <row r="169" spans="1:10">
      <c r="A169" s="4"/>
      <c r="B169" s="4"/>
      <c r="C169" s="4"/>
      <c r="D169" s="4"/>
      <c r="E169" s="4"/>
      <c r="F169" s="4"/>
      <c r="G169" s="4"/>
      <c r="H169" s="4"/>
      <c r="I169" s="4"/>
      <c r="J169" s="4"/>
    </row>
    <row r="170" spans="1:10">
      <c r="A170" s="4"/>
      <c r="B170" s="4"/>
      <c r="C170" s="4"/>
      <c r="D170" s="4"/>
      <c r="E170" s="4"/>
      <c r="F170" s="4"/>
      <c r="G170" s="4"/>
      <c r="H170" s="4"/>
      <c r="I170" s="4"/>
      <c r="J170" s="4"/>
    </row>
    <row r="171" spans="1:10">
      <c r="A171" s="4"/>
      <c r="B171" s="4"/>
      <c r="C171" s="4"/>
      <c r="D171" s="4"/>
      <c r="E171" s="4"/>
      <c r="F171" s="4"/>
      <c r="G171" s="4"/>
      <c r="H171" s="4"/>
      <c r="I171" s="4"/>
      <c r="J171" s="4"/>
    </row>
    <row r="172" spans="1:10">
      <c r="A172" s="4"/>
      <c r="B172" s="4"/>
      <c r="C172" s="4"/>
      <c r="D172" s="4"/>
      <c r="E172" s="4"/>
      <c r="F172" s="4"/>
      <c r="G172" s="4"/>
      <c r="H172" s="4"/>
      <c r="I172" s="4"/>
      <c r="J172" s="4"/>
    </row>
    <row r="173" spans="1:10">
      <c r="A173" s="4"/>
      <c r="B173" s="4"/>
      <c r="C173" s="4"/>
      <c r="D173" s="4"/>
      <c r="E173" s="4"/>
      <c r="F173" s="4"/>
      <c r="G173" s="4"/>
      <c r="H173" s="4"/>
      <c r="I173" s="4"/>
      <c r="J173" s="4"/>
    </row>
    <row r="174" spans="1:10">
      <c r="A174" s="4"/>
      <c r="B174" s="4"/>
      <c r="C174" s="4"/>
      <c r="D174" s="4"/>
      <c r="E174" s="4"/>
      <c r="F174" s="4"/>
      <c r="G174" s="4"/>
      <c r="H174" s="4"/>
      <c r="I174" s="4"/>
      <c r="J174" s="4"/>
    </row>
    <row r="175" spans="1:10">
      <c r="A175" s="4"/>
      <c r="B175" s="4"/>
      <c r="C175" s="4"/>
      <c r="D175" s="4"/>
      <c r="E175" s="4"/>
      <c r="F175" s="4"/>
      <c r="G175" s="4"/>
      <c r="H175" s="4"/>
      <c r="I175" s="4"/>
      <c r="J175" s="4"/>
    </row>
    <row r="176" spans="1:10">
      <c r="A176" s="4"/>
      <c r="B176" s="4"/>
      <c r="C176" s="4"/>
      <c r="D176" s="4"/>
      <c r="E176" s="4"/>
      <c r="F176" s="4"/>
      <c r="G176" s="4"/>
      <c r="H176" s="4"/>
      <c r="I176" s="4"/>
      <c r="J176" s="4"/>
    </row>
    <row r="177" spans="1:10">
      <c r="A177" s="4"/>
      <c r="B177" s="4"/>
      <c r="C177" s="4"/>
      <c r="D177" s="4"/>
      <c r="E177" s="4"/>
      <c r="F177" s="4"/>
      <c r="G177" s="4"/>
      <c r="H177" s="4"/>
      <c r="I177" s="4"/>
      <c r="J177" s="4"/>
    </row>
    <row r="178" spans="1:10">
      <c r="A178" s="4"/>
      <c r="B178" s="4"/>
      <c r="C178" s="4"/>
      <c r="D178" s="4"/>
      <c r="E178" s="4"/>
      <c r="F178" s="4"/>
      <c r="G178" s="4"/>
      <c r="H178" s="4"/>
      <c r="I178" s="4"/>
      <c r="J178" s="4"/>
    </row>
    <row r="179" spans="1:10">
      <c r="A179" s="4"/>
      <c r="B179" s="4"/>
      <c r="C179" s="4"/>
      <c r="D179" s="4"/>
      <c r="E179" s="4"/>
      <c r="F179" s="4"/>
      <c r="G179" s="4"/>
      <c r="H179" s="4"/>
      <c r="I179" s="4"/>
      <c r="J179" s="4"/>
    </row>
    <row r="180" spans="1:10">
      <c r="A180" s="4"/>
      <c r="B180" s="4"/>
      <c r="C180" s="4"/>
      <c r="D180" s="4"/>
      <c r="E180" s="4"/>
      <c r="F180" s="4"/>
      <c r="G180" s="4"/>
      <c r="H180" s="4"/>
      <c r="I180" s="4"/>
      <c r="J180" s="4"/>
    </row>
    <row r="181" spans="1:10">
      <c r="A181" s="4"/>
      <c r="B181" s="4"/>
      <c r="C181" s="4"/>
      <c r="D181" s="4"/>
      <c r="E181" s="4"/>
      <c r="F181" s="4"/>
      <c r="G181" s="4"/>
      <c r="H181" s="4"/>
      <c r="I181" s="4"/>
      <c r="J181" s="4"/>
    </row>
    <row r="182" spans="1:10">
      <c r="A182" s="4"/>
      <c r="B182" s="4"/>
      <c r="C182" s="4"/>
      <c r="D182" s="4"/>
      <c r="E182" s="4"/>
      <c r="F182" s="4"/>
      <c r="G182" s="4"/>
      <c r="H182" s="4"/>
      <c r="I182" s="4"/>
      <c r="J182" s="4"/>
    </row>
    <row r="183" spans="1:10">
      <c r="A183" s="4"/>
      <c r="B183" s="4"/>
      <c r="C183" s="4"/>
      <c r="D183" s="4"/>
      <c r="E183" s="4"/>
      <c r="F183" s="4"/>
      <c r="G183" s="4"/>
      <c r="H183" s="4"/>
      <c r="I183" s="4"/>
      <c r="J183" s="4"/>
    </row>
    <row r="184" spans="1:10">
      <c r="A184" s="4"/>
      <c r="B184" s="4"/>
      <c r="C184" s="4"/>
      <c r="D184" s="4"/>
      <c r="E184" s="4"/>
      <c r="F184" s="4"/>
      <c r="G184" s="4"/>
      <c r="H184" s="4"/>
      <c r="I184" s="4"/>
      <c r="J184" s="4"/>
    </row>
    <row r="185" spans="1:10">
      <c r="A185" s="4"/>
      <c r="B185" s="4"/>
      <c r="C185" s="4"/>
      <c r="D185" s="4"/>
      <c r="E185" s="4"/>
      <c r="F185" s="4"/>
      <c r="G185" s="4"/>
      <c r="H185" s="4"/>
      <c r="I185" s="4"/>
      <c r="J185" s="4"/>
    </row>
    <row r="186" spans="1:10">
      <c r="A186" s="4"/>
      <c r="B186" s="4"/>
      <c r="C186" s="4"/>
      <c r="D186" s="4"/>
      <c r="E186" s="4"/>
      <c r="F186" s="4"/>
      <c r="G186" s="4"/>
      <c r="H186" s="4"/>
      <c r="I186" s="4"/>
      <c r="J186" s="4"/>
    </row>
    <row r="187" spans="1:10">
      <c r="A187" s="4"/>
      <c r="B187" s="4"/>
      <c r="C187" s="4"/>
      <c r="D187" s="4"/>
      <c r="E187" s="4"/>
      <c r="F187" s="4"/>
      <c r="G187" s="4"/>
      <c r="H187" s="4"/>
      <c r="I187" s="4"/>
      <c r="J187" s="4"/>
    </row>
    <row r="188" spans="1:10">
      <c r="A188" s="4"/>
      <c r="B188" s="4"/>
      <c r="C188" s="4"/>
      <c r="D188" s="4"/>
      <c r="E188" s="4"/>
      <c r="F188" s="4"/>
      <c r="G188" s="4"/>
      <c r="H188" s="4"/>
      <c r="I188" s="4"/>
      <c r="J188" s="4"/>
    </row>
    <row r="189" spans="1:10">
      <c r="A189" s="4"/>
      <c r="B189" s="4"/>
      <c r="C189" s="4"/>
      <c r="D189" s="4"/>
      <c r="E189" s="4"/>
      <c r="F189" s="4"/>
      <c r="G189" s="4"/>
      <c r="H189" s="4"/>
      <c r="I189" s="4"/>
      <c r="J189" s="4"/>
    </row>
    <row r="190" spans="1:10">
      <c r="A190" s="4"/>
      <c r="B190" s="4"/>
      <c r="C190" s="4"/>
      <c r="D190" s="4"/>
      <c r="E190" s="4"/>
      <c r="F190" s="4"/>
      <c r="G190" s="4"/>
      <c r="H190" s="4"/>
      <c r="I190" s="4"/>
      <c r="J190" s="4"/>
    </row>
    <row r="191" spans="1:10">
      <c r="A191" s="4"/>
      <c r="B191" s="4"/>
      <c r="C191" s="4"/>
      <c r="D191" s="4"/>
      <c r="E191" s="4"/>
      <c r="F191" s="4"/>
      <c r="G191" s="4"/>
      <c r="H191" s="4"/>
      <c r="I191" s="4"/>
      <c r="J191" s="4"/>
    </row>
    <row r="192" spans="1:10">
      <c r="A192" s="4"/>
      <c r="B192" s="4"/>
      <c r="C192" s="4"/>
      <c r="D192" s="4"/>
      <c r="E192" s="4"/>
      <c r="F192" s="4"/>
      <c r="G192" s="4"/>
      <c r="H192" s="4"/>
      <c r="I192" s="4"/>
      <c r="J192" s="4"/>
    </row>
  </sheetData>
  <sheetProtection sheet="1" objects="1" scenarios="1"/>
  <mergeCells count="8">
    <mergeCell ref="D11:F11"/>
    <mergeCell ref="D12:F12"/>
    <mergeCell ref="C65:J65"/>
    <mergeCell ref="D13:F13"/>
    <mergeCell ref="C38:J38"/>
    <mergeCell ref="C48:J48"/>
    <mergeCell ref="C60:J60"/>
    <mergeCell ref="C61:I61"/>
  </mergeCells>
  <phoneticPr fontId="20" type="noConversion"/>
  <hyperlinks>
    <hyperlink ref="C49" r:id="rId1" xr:uid="{1F7DD46C-282C-0343-9CA3-4770DE4F441F}"/>
    <hyperlink ref="C63" r:id="rId2" xr:uid="{FD48189F-4D1B-46CB-A76E-0220417E1FDF}"/>
  </hyperlinks>
  <pageMargins left="0.7" right="0.7" top="0.75" bottom="0.75" header="0.3" footer="0.3"/>
  <pageSetup paperSize="9" orientation="portrait" r:id="rId3"/>
  <headerFooter>
    <oddFooter>&amp;C_x000D_&amp;1#&amp;"Calibri"&amp;10&amp;K000000 General</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FA460-CE8B-C446-BFB0-32CC937AF8E5}">
  <sheetPr>
    <tabColor rgb="FF074F30"/>
  </sheetPr>
  <dimension ref="B1:Q214"/>
  <sheetViews>
    <sheetView showGridLines="0" topLeftCell="B1" zoomScaleNormal="100" workbookViewId="0">
      <selection activeCell="H9" sqref="H9:H11"/>
    </sheetView>
  </sheetViews>
  <sheetFormatPr defaultColWidth="7.44140625" defaultRowHeight="14.4"/>
  <cols>
    <col min="1" max="1" width="7.44140625" customWidth="1"/>
    <col min="2" max="2" width="8.44140625" customWidth="1"/>
    <col min="3" max="3" width="27.44140625" customWidth="1"/>
    <col min="4" max="7" width="18.44140625" customWidth="1"/>
    <col min="8" max="8" width="20.44140625" customWidth="1"/>
    <col min="9" max="10" width="18.44140625" customWidth="1"/>
    <col min="11" max="11" width="15.44140625" customWidth="1"/>
    <col min="12" max="12" width="13.88671875" bestFit="1" customWidth="1"/>
    <col min="13" max="14" width="10.44140625" bestFit="1" customWidth="1"/>
  </cols>
  <sheetData>
    <row r="1" spans="3:13" ht="258.89999999999998" customHeight="1">
      <c r="C1" s="829"/>
      <c r="D1" s="830"/>
      <c r="E1" s="830"/>
      <c r="F1" s="830"/>
      <c r="G1" s="830"/>
      <c r="H1" s="830"/>
      <c r="I1" s="830"/>
      <c r="J1" s="831"/>
      <c r="K1" s="1"/>
    </row>
    <row r="2" spans="3:13" ht="17.399999999999999">
      <c r="C2" s="285"/>
      <c r="D2" s="284"/>
      <c r="E2" s="284"/>
      <c r="F2" s="282"/>
      <c r="G2" s="282"/>
      <c r="H2" s="282"/>
      <c r="I2" s="283"/>
      <c r="J2" s="281"/>
      <c r="K2" s="1"/>
    </row>
    <row r="3" spans="3:13" ht="22.8">
      <c r="C3" s="95" t="s">
        <v>279</v>
      </c>
      <c r="D3" s="282"/>
      <c r="E3" s="282"/>
      <c r="F3" s="282"/>
      <c r="G3" s="139"/>
      <c r="H3" s="832"/>
      <c r="I3" s="832"/>
      <c r="J3" s="281"/>
      <c r="K3" s="1"/>
    </row>
    <row r="4" spans="3:13" ht="20.25" customHeight="1">
      <c r="C4" s="189" t="s">
        <v>280</v>
      </c>
      <c r="D4" s="228"/>
      <c r="E4" s="228"/>
      <c r="F4" s="122"/>
      <c r="G4" s="137"/>
      <c r="H4" s="1"/>
      <c r="I4" s="280"/>
      <c r="J4" s="88" t="s">
        <v>281</v>
      </c>
      <c r="K4" s="1"/>
    </row>
    <row r="5" spans="3:13" ht="15" customHeight="1">
      <c r="C5" s="833" t="s">
        <v>282</v>
      </c>
      <c r="D5" s="834"/>
      <c r="E5" s="173"/>
      <c r="F5" s="173"/>
      <c r="G5" s="279"/>
      <c r="H5" s="1"/>
      <c r="I5" s="1"/>
      <c r="J5" s="6"/>
      <c r="K5" s="1"/>
    </row>
    <row r="6" spans="3:13" ht="27" customHeight="1">
      <c r="C6" s="278"/>
      <c r="D6" s="119"/>
      <c r="E6" s="277" t="s">
        <v>57</v>
      </c>
      <c r="F6" s="42" t="s">
        <v>58</v>
      </c>
      <c r="G6" s="42" t="s">
        <v>59</v>
      </c>
      <c r="H6" s="42" t="s">
        <v>60</v>
      </c>
      <c r="I6" s="42" t="s">
        <v>61</v>
      </c>
      <c r="J6" s="115" t="s">
        <v>283</v>
      </c>
      <c r="K6" s="1"/>
      <c r="L6" s="1"/>
    </row>
    <row r="7" spans="3:13" ht="15" customHeight="1">
      <c r="C7" s="15" t="s">
        <v>284</v>
      </c>
      <c r="D7" s="40"/>
      <c r="E7" s="171">
        <f>E8+E9</f>
        <v>1180531.1972992774</v>
      </c>
      <c r="F7" s="133">
        <f>F8+F9</f>
        <v>1237451.7424092996</v>
      </c>
      <c r="G7" s="133">
        <f>G8+G9</f>
        <v>1264404.8087140413</v>
      </c>
      <c r="H7" s="133">
        <f>H8+H9</f>
        <v>1306142.9099660777</v>
      </c>
      <c r="I7" s="133">
        <f>I8+I9</f>
        <v>1339389.0203268565</v>
      </c>
      <c r="J7" s="132">
        <f>E7/F7-1</f>
        <v>-4.5998193835986467E-2</v>
      </c>
      <c r="K7" s="1"/>
      <c r="L7" s="1"/>
      <c r="M7" s="261"/>
    </row>
    <row r="8" spans="3:13" ht="21" customHeight="1">
      <c r="C8" s="17" t="s">
        <v>285</v>
      </c>
      <c r="D8" s="106"/>
      <c r="E8" s="81">
        <v>36380.976833988025</v>
      </c>
      <c r="F8" s="104">
        <v>46665.151100855452</v>
      </c>
      <c r="G8" s="104">
        <v>55130.796186942534</v>
      </c>
      <c r="H8" s="104">
        <v>52679.941165238975</v>
      </c>
      <c r="I8" s="272">
        <v>50628.437825967056</v>
      </c>
      <c r="J8" s="103">
        <f>E8/F8-1</f>
        <v>-0.22038232008808178</v>
      </c>
      <c r="K8" s="1"/>
      <c r="L8" s="276"/>
      <c r="M8" s="273"/>
    </row>
    <row r="9" spans="3:13" ht="18" customHeight="1">
      <c r="C9" s="17" t="s">
        <v>286</v>
      </c>
      <c r="D9" s="106"/>
      <c r="E9" s="81">
        <v>1144150.2204652894</v>
      </c>
      <c r="F9" s="104">
        <v>1190786.591308444</v>
      </c>
      <c r="G9" s="104">
        <v>1209274.0125270986</v>
      </c>
      <c r="H9" s="104">
        <v>1253462.9688008386</v>
      </c>
      <c r="I9" s="272">
        <v>1288760.5825008894</v>
      </c>
      <c r="J9" s="103">
        <f>E9/F9-1</f>
        <v>-3.9164339927534986E-2</v>
      </c>
      <c r="K9" s="275"/>
      <c r="L9" s="1"/>
      <c r="M9" s="273"/>
    </row>
    <row r="10" spans="3:13">
      <c r="C10" s="15" t="s">
        <v>287</v>
      </c>
      <c r="D10" s="40"/>
      <c r="E10" s="171"/>
      <c r="F10" s="133"/>
      <c r="G10" s="133"/>
      <c r="H10" s="133"/>
      <c r="I10" s="133"/>
      <c r="J10" s="132"/>
      <c r="K10" s="274"/>
      <c r="L10" s="1"/>
      <c r="M10" s="273"/>
    </row>
    <row r="11" spans="3:13" ht="34.5" customHeight="1">
      <c r="C11" s="835" t="s">
        <v>288</v>
      </c>
      <c r="D11" s="818"/>
      <c r="E11" s="81">
        <v>10406.846913000001</v>
      </c>
      <c r="F11" s="104">
        <v>13747.313616000001</v>
      </c>
      <c r="G11" s="104">
        <v>22761.969109109152</v>
      </c>
      <c r="H11" s="104">
        <v>17345</v>
      </c>
      <c r="I11" s="272">
        <v>33628.60545223685</v>
      </c>
      <c r="J11" s="103">
        <f>E11/F11-1</f>
        <v>-0.24299050682252221</v>
      </c>
      <c r="K11" s="1"/>
      <c r="L11" s="1"/>
    </row>
    <row r="12" spans="3:13" ht="26.4" customHeight="1">
      <c r="C12" s="835" t="s">
        <v>289</v>
      </c>
      <c r="D12" s="818"/>
      <c r="E12" s="186">
        <v>29440.734945352531</v>
      </c>
      <c r="F12" s="104">
        <v>16121.270896071104</v>
      </c>
      <c r="G12" s="104">
        <v>26324.880000000001</v>
      </c>
      <c r="H12" s="104">
        <v>42601.300524667116</v>
      </c>
      <c r="I12" s="104" t="s">
        <v>290</v>
      </c>
      <c r="J12" s="125">
        <f>E12/F12-1</f>
        <v>0.82620434425721978</v>
      </c>
      <c r="K12" s="1"/>
    </row>
    <row r="13" spans="3:13" ht="26.4" customHeight="1">
      <c r="C13" s="539"/>
      <c r="D13" s="491"/>
      <c r="E13" s="271"/>
      <c r="F13" s="163"/>
      <c r="G13" s="163"/>
      <c r="H13" s="163"/>
      <c r="I13" s="163"/>
      <c r="J13" s="140"/>
    </row>
    <row r="14" spans="3:13" ht="17.25" customHeight="1">
      <c r="C14" s="96" t="s">
        <v>291</v>
      </c>
      <c r="D14" s="38"/>
      <c r="E14" s="270"/>
      <c r="F14" s="38"/>
      <c r="G14" s="38"/>
      <c r="H14" s="141"/>
      <c r="I14" s="141"/>
      <c r="J14" s="140"/>
      <c r="K14" s="1"/>
    </row>
    <row r="15" spans="3:13" ht="17.25" customHeight="1">
      <c r="C15" s="836" t="s">
        <v>292</v>
      </c>
      <c r="D15" s="837"/>
      <c r="E15" s="837"/>
      <c r="F15" s="837"/>
      <c r="G15" s="837"/>
      <c r="H15" s="837"/>
      <c r="I15" s="837"/>
      <c r="J15" s="838"/>
      <c r="K15" s="1"/>
    </row>
    <row r="16" spans="3:13" ht="30" customHeight="1">
      <c r="C16" s="836" t="s">
        <v>293</v>
      </c>
      <c r="D16" s="837"/>
      <c r="E16" s="837"/>
      <c r="F16" s="837"/>
      <c r="G16" s="837"/>
      <c r="H16" s="837"/>
      <c r="I16" s="837"/>
      <c r="J16" s="838"/>
      <c r="K16" s="1"/>
    </row>
    <row r="17" spans="3:17" ht="27" customHeight="1">
      <c r="C17" s="836" t="s">
        <v>294</v>
      </c>
      <c r="D17" s="837"/>
      <c r="E17" s="837"/>
      <c r="F17" s="837"/>
      <c r="G17" s="837"/>
      <c r="H17" s="837"/>
      <c r="I17" s="837"/>
      <c r="J17" s="838"/>
    </row>
    <row r="18" spans="3:17" ht="18" customHeight="1">
      <c r="C18" s="269"/>
      <c r="J18" s="93"/>
      <c r="K18" s="1"/>
    </row>
    <row r="19" spans="3:17" ht="20.25" customHeight="1">
      <c r="C19" s="189" t="s">
        <v>295</v>
      </c>
      <c r="D19" s="228"/>
      <c r="E19" s="228"/>
      <c r="F19" s="268"/>
      <c r="G19" s="267"/>
      <c r="H19" s="266"/>
      <c r="I19" s="266"/>
      <c r="J19" s="211" t="s">
        <v>296</v>
      </c>
      <c r="K19" s="1"/>
    </row>
    <row r="20" spans="3:17" ht="15" customHeight="1">
      <c r="C20" s="833" t="s">
        <v>282</v>
      </c>
      <c r="D20" s="839"/>
      <c r="E20" s="839"/>
      <c r="F20" s="839"/>
      <c r="G20" s="840"/>
      <c r="H20" s="1"/>
      <c r="I20" s="1"/>
      <c r="J20" s="6"/>
      <c r="K20" s="1"/>
    </row>
    <row r="21" spans="3:17" ht="27" customHeight="1">
      <c r="C21" s="265"/>
      <c r="D21" s="264"/>
      <c r="E21" s="136" t="s">
        <v>57</v>
      </c>
      <c r="F21" s="263" t="s">
        <v>58</v>
      </c>
      <c r="G21" s="263" t="s">
        <v>59</v>
      </c>
      <c r="H21" s="263" t="s">
        <v>60</v>
      </c>
      <c r="I21" s="263" t="s">
        <v>61</v>
      </c>
      <c r="J21" s="115" t="s">
        <v>283</v>
      </c>
      <c r="K21" s="1"/>
    </row>
    <row r="22" spans="3:17" ht="15" customHeight="1">
      <c r="C22" s="253" t="s">
        <v>297</v>
      </c>
      <c r="D22" s="252"/>
      <c r="E22" s="262"/>
      <c r="F22" s="250"/>
      <c r="G22" s="250"/>
      <c r="H22" s="250"/>
      <c r="I22" s="250"/>
      <c r="J22" s="249"/>
      <c r="K22" s="1"/>
    </row>
    <row r="23" spans="3:17" ht="12.75" customHeight="1">
      <c r="C23" s="248" t="s">
        <v>298</v>
      </c>
      <c r="D23" s="247"/>
      <c r="E23" s="259">
        <f>SUM(E24:E28)</f>
        <v>7308.7128600338137</v>
      </c>
      <c r="F23" s="258">
        <f>SUM(F24:F28)</f>
        <v>9633.6189035345396</v>
      </c>
      <c r="G23" s="258">
        <v>11815.744710832301</v>
      </c>
      <c r="H23" s="258">
        <v>6247.5046084551441</v>
      </c>
      <c r="I23" s="258">
        <v>6342.5755893588903</v>
      </c>
      <c r="J23" s="257">
        <f>E23/F23-1</f>
        <v>-0.24133257364454452</v>
      </c>
      <c r="M23" s="256"/>
      <c r="N23" s="256"/>
      <c r="O23" s="261"/>
      <c r="P23" s="256"/>
      <c r="Q23" s="256"/>
    </row>
    <row r="24" spans="3:17">
      <c r="C24" s="237" t="s">
        <v>299</v>
      </c>
      <c r="D24" s="128"/>
      <c r="E24" s="199">
        <v>844.12026272930598</v>
      </c>
      <c r="F24" s="126">
        <v>1162.5544190580358</v>
      </c>
      <c r="G24" s="126">
        <v>971.75120178203065</v>
      </c>
      <c r="H24" s="126">
        <v>863.14966511718069</v>
      </c>
      <c r="I24" s="126">
        <v>1369.5368676636028</v>
      </c>
      <c r="J24" s="125">
        <f>E24/F24-1</f>
        <v>-0.27390903265134237</v>
      </c>
    </row>
    <row r="25" spans="3:17">
      <c r="C25" s="237" t="s">
        <v>300</v>
      </c>
      <c r="D25" s="128"/>
      <c r="E25" s="129">
        <v>6007.0903872278814</v>
      </c>
      <c r="F25" s="126">
        <v>7543.9906692224422</v>
      </c>
      <c r="G25" s="126">
        <v>10272.078428480723</v>
      </c>
      <c r="H25" s="126">
        <v>4910.1347196406277</v>
      </c>
      <c r="I25" s="126">
        <v>4505.4792302498281</v>
      </c>
      <c r="J25" s="125">
        <f>E25/F25-1</f>
        <v>-0.20372510377892195</v>
      </c>
    </row>
    <row r="26" spans="3:17">
      <c r="C26" s="237" t="s">
        <v>301</v>
      </c>
      <c r="D26" s="128"/>
      <c r="E26" s="129">
        <v>456.43197263046318</v>
      </c>
      <c r="F26" s="126">
        <v>918.76453383557885</v>
      </c>
      <c r="G26" s="126">
        <v>492.0271962137503</v>
      </c>
      <c r="H26" s="126">
        <v>453.68227697013555</v>
      </c>
      <c r="I26" s="126">
        <v>402.9199203142021</v>
      </c>
      <c r="J26" s="125">
        <f>E26/F26-1</f>
        <v>-0.50321115386878246</v>
      </c>
    </row>
    <row r="27" spans="3:17">
      <c r="C27" s="237" t="s">
        <v>302</v>
      </c>
      <c r="D27" s="128"/>
      <c r="E27" s="129">
        <v>1.0702374461632453</v>
      </c>
      <c r="F27" s="126">
        <v>8.3092814184815236</v>
      </c>
      <c r="G27" s="126">
        <v>79.887884355798164</v>
      </c>
      <c r="H27" s="126">
        <v>20.537946727200005</v>
      </c>
      <c r="I27" s="126">
        <v>64.639571131257085</v>
      </c>
      <c r="J27" s="125">
        <f>E27/F27-1</f>
        <v>-0.87119975936994742</v>
      </c>
    </row>
    <row r="28" spans="3:17">
      <c r="C28" s="237" t="s">
        <v>303</v>
      </c>
      <c r="D28" s="128"/>
      <c r="E28" s="129" t="s">
        <v>304</v>
      </c>
      <c r="F28" s="260" t="s">
        <v>304</v>
      </c>
      <c r="G28" s="260" t="s">
        <v>304</v>
      </c>
      <c r="H28" s="260" t="s">
        <v>304</v>
      </c>
      <c r="I28" s="260" t="s">
        <v>304</v>
      </c>
      <c r="J28" s="125" t="s">
        <v>305</v>
      </c>
      <c r="L28" s="256"/>
    </row>
    <row r="29" spans="3:17" ht="14.25" customHeight="1">
      <c r="C29" s="248" t="s">
        <v>306</v>
      </c>
      <c r="D29" s="247"/>
      <c r="E29" s="259">
        <f>SUM(E30:E33)</f>
        <v>29072.06676457615</v>
      </c>
      <c r="F29" s="258">
        <v>37031.519718766715</v>
      </c>
      <c r="G29" s="258">
        <v>43315.051053126459</v>
      </c>
      <c r="H29" s="258">
        <v>46432.436551514627</v>
      </c>
      <c r="I29" s="258">
        <v>44285.86221552499</v>
      </c>
      <c r="J29" s="257">
        <f>E29/F29-1</f>
        <v>-0.21493724844775675</v>
      </c>
      <c r="M29" s="256"/>
      <c r="N29" s="256"/>
      <c r="O29" s="256"/>
      <c r="P29" s="256"/>
      <c r="Q29" s="256"/>
    </row>
    <row r="30" spans="3:17">
      <c r="C30" s="237" t="s">
        <v>300</v>
      </c>
      <c r="D30" s="128"/>
      <c r="E30" s="129">
        <v>26595.314356294515</v>
      </c>
      <c r="F30" s="104">
        <v>32451.705975792625</v>
      </c>
      <c r="G30" s="104">
        <v>36298.886999785231</v>
      </c>
      <c r="H30" s="104">
        <v>37938.516843723046</v>
      </c>
      <c r="I30" s="104">
        <v>35826.703851039674</v>
      </c>
      <c r="J30" s="125">
        <f>E30/F30-1</f>
        <v>-0.1804648305351555</v>
      </c>
    </row>
    <row r="31" spans="3:17">
      <c r="C31" s="237" t="s">
        <v>301</v>
      </c>
      <c r="D31" s="128"/>
      <c r="E31" s="129">
        <v>2473.148503647235</v>
      </c>
      <c r="F31" s="104">
        <v>4474.0644309571308</v>
      </c>
      <c r="G31" s="104">
        <v>6643.8332649018384</v>
      </c>
      <c r="H31" s="104">
        <v>7677.1006094017821</v>
      </c>
      <c r="I31" s="104">
        <v>7257.7624828963144</v>
      </c>
      <c r="J31" s="125">
        <f>E31/F31-1</f>
        <v>-0.44722555032177813</v>
      </c>
      <c r="K31" s="1"/>
    </row>
    <row r="32" spans="3:17">
      <c r="C32" s="237" t="s">
        <v>307</v>
      </c>
      <c r="D32" s="128"/>
      <c r="E32" s="129">
        <v>3.6039046343999996</v>
      </c>
      <c r="F32" s="104">
        <v>105.38448490079999</v>
      </c>
      <c r="G32" s="104">
        <v>371.76205040939999</v>
      </c>
      <c r="H32" s="104">
        <v>816.20677472460011</v>
      </c>
      <c r="I32" s="104">
        <v>1200.8111858358</v>
      </c>
      <c r="J32" s="125">
        <f>E32/F32-1</f>
        <v>-0.9658023224406096</v>
      </c>
      <c r="K32" s="1"/>
    </row>
    <row r="33" spans="3:13">
      <c r="C33" s="237" t="s">
        <v>303</v>
      </c>
      <c r="D33" s="128"/>
      <c r="E33" s="255" t="s">
        <v>304</v>
      </c>
      <c r="F33" s="254" t="s">
        <v>304</v>
      </c>
      <c r="G33" s="254" t="s">
        <v>304</v>
      </c>
      <c r="H33" s="254" t="s">
        <v>304</v>
      </c>
      <c r="I33" s="254" t="s">
        <v>304</v>
      </c>
      <c r="J33" s="125" t="s">
        <v>305</v>
      </c>
      <c r="K33" s="1"/>
    </row>
    <row r="34" spans="3:13" ht="13.5" customHeight="1">
      <c r="C34" s="253" t="s">
        <v>308</v>
      </c>
      <c r="D34" s="252"/>
      <c r="E34" s="251"/>
      <c r="F34" s="250"/>
      <c r="G34" s="250"/>
      <c r="H34" s="250"/>
      <c r="I34" s="250"/>
      <c r="J34" s="249"/>
      <c r="K34" s="1"/>
    </row>
    <row r="35" spans="3:13" ht="13.5" customHeight="1">
      <c r="C35" s="248" t="s">
        <v>309</v>
      </c>
      <c r="D35" s="247"/>
      <c r="E35" s="246"/>
      <c r="F35" s="86"/>
      <c r="G35" s="86"/>
      <c r="H35" s="86"/>
      <c r="I35" s="86"/>
      <c r="J35" s="245"/>
      <c r="K35" s="1"/>
    </row>
    <row r="36" spans="3:13">
      <c r="C36" s="237" t="s">
        <v>310</v>
      </c>
      <c r="D36" s="128"/>
      <c r="E36" s="127">
        <v>1144150.2204652894</v>
      </c>
      <c r="F36" s="104">
        <v>1190786.5913084438</v>
      </c>
      <c r="G36" s="104">
        <v>1209274.0125270986</v>
      </c>
      <c r="H36" s="104">
        <v>1253462.9688008386</v>
      </c>
      <c r="I36" s="104">
        <v>1288760.5825008894</v>
      </c>
      <c r="J36" s="125">
        <f>E36/F36-1</f>
        <v>-3.9164339927534875E-2</v>
      </c>
      <c r="K36" s="244"/>
      <c r="L36" s="170"/>
      <c r="M36" s="243"/>
    </row>
    <row r="37" spans="3:13">
      <c r="C37" s="242"/>
      <c r="J37" s="190"/>
    </row>
    <row r="38" spans="3:13">
      <c r="C38" s="11" t="s">
        <v>70</v>
      </c>
      <c r="D38" s="33"/>
      <c r="E38" s="33"/>
      <c r="F38" s="33"/>
      <c r="G38" s="33"/>
      <c r="H38" s="191"/>
      <c r="I38" s="191"/>
      <c r="J38" s="190"/>
    </row>
    <row r="39" spans="3:13">
      <c r="C39" s="836" t="s">
        <v>311</v>
      </c>
      <c r="D39" s="837"/>
      <c r="E39" s="837"/>
      <c r="F39" s="837"/>
      <c r="G39" s="837"/>
      <c r="H39" s="837"/>
      <c r="I39" s="837"/>
      <c r="J39" s="838"/>
    </row>
    <row r="40" spans="3:13" ht="14.25" customHeight="1">
      <c r="C40" s="836" t="s">
        <v>312</v>
      </c>
      <c r="D40" s="837"/>
      <c r="E40" s="837"/>
      <c r="F40" s="837"/>
      <c r="G40" s="837"/>
      <c r="H40" s="837"/>
      <c r="I40" s="837"/>
      <c r="J40" s="838"/>
    </row>
    <row r="41" spans="3:13" ht="14.25" customHeight="1">
      <c r="C41" s="836" t="s">
        <v>313</v>
      </c>
      <c r="D41" s="837"/>
      <c r="E41" s="837"/>
      <c r="F41" s="837"/>
      <c r="G41" s="837"/>
      <c r="H41" s="837"/>
      <c r="I41" s="837"/>
      <c r="J41" s="838"/>
    </row>
    <row r="42" spans="3:13" ht="14.25" customHeight="1">
      <c r="C42" s="488"/>
      <c r="D42" s="489"/>
      <c r="E42" s="489"/>
      <c r="F42" s="489"/>
      <c r="G42" s="489"/>
      <c r="H42" s="489"/>
      <c r="I42" s="489"/>
      <c r="J42" s="490"/>
    </row>
    <row r="43" spans="3:13" ht="24.75" customHeight="1">
      <c r="C43" s="124" t="s">
        <v>31</v>
      </c>
      <c r="D43" s="123"/>
      <c r="E43" s="123"/>
      <c r="F43" s="122"/>
      <c r="G43" s="1"/>
      <c r="H43" s="1"/>
      <c r="J43" s="88" t="s">
        <v>314</v>
      </c>
    </row>
    <row r="44" spans="3:13" ht="20.25" customHeight="1">
      <c r="C44" s="121" t="s">
        <v>315</v>
      </c>
      <c r="D44" s="120"/>
      <c r="E44" s="120"/>
      <c r="F44" s="119"/>
      <c r="G44" s="1"/>
      <c r="H44" s="1"/>
      <c r="I44" s="1"/>
      <c r="J44" s="6"/>
    </row>
    <row r="45" spans="3:13">
      <c r="C45" s="242"/>
      <c r="D45" s="536"/>
      <c r="E45" s="172" t="s">
        <v>57</v>
      </c>
      <c r="F45" s="42" t="s">
        <v>58</v>
      </c>
      <c r="G45" s="42" t="s">
        <v>59</v>
      </c>
      <c r="H45" s="42" t="s">
        <v>60</v>
      </c>
      <c r="I45" s="42" t="s">
        <v>61</v>
      </c>
      <c r="J45" s="115" t="s">
        <v>283</v>
      </c>
    </row>
    <row r="46" spans="3:13">
      <c r="C46" s="15" t="s">
        <v>316</v>
      </c>
      <c r="D46" s="40"/>
      <c r="E46" s="171">
        <f>E47+E55</f>
        <v>5614245.9736536676</v>
      </c>
      <c r="F46" s="133">
        <f>F47+F55</f>
        <v>5828252.2737057116</v>
      </c>
      <c r="G46" s="133">
        <v>6000983.8974163001</v>
      </c>
      <c r="H46" s="133">
        <v>6094922.8586030072</v>
      </c>
      <c r="I46" s="133">
        <v>6097739.6987548564</v>
      </c>
      <c r="J46" s="132">
        <f t="shared" ref="J46:J61" si="0">E46/F46-1</f>
        <v>-3.6718777774520484E-2</v>
      </c>
    </row>
    <row r="47" spans="3:13">
      <c r="C47" s="15" t="s">
        <v>298</v>
      </c>
      <c r="D47" s="40"/>
      <c r="E47" s="171">
        <f>SUM(E48:E54)</f>
        <v>5199936.55287949</v>
      </c>
      <c r="F47" s="133">
        <f>SUM(F48:F54)</f>
        <v>5299203.526034114</v>
      </c>
      <c r="G47" s="133">
        <v>5380400.7095750347</v>
      </c>
      <c r="H47" s="133">
        <v>5428398.4349270072</v>
      </c>
      <c r="I47" s="133">
        <v>5461120.7677780567</v>
      </c>
      <c r="J47" s="132">
        <f t="shared" si="0"/>
        <v>-1.8732432650858111E-2</v>
      </c>
    </row>
    <row r="48" spans="3:13">
      <c r="C48" s="237" t="s">
        <v>310</v>
      </c>
      <c r="D48" s="128"/>
      <c r="E48" s="81">
        <v>5052047.5765968617</v>
      </c>
      <c r="F48" s="104">
        <v>5122210.1351703824</v>
      </c>
      <c r="G48" s="104">
        <v>5176020.2627302445</v>
      </c>
      <c r="H48" s="104">
        <v>5310228.204456971</v>
      </c>
      <c r="I48" s="104">
        <v>5336996.4867206765</v>
      </c>
      <c r="J48" s="125">
        <f t="shared" si="0"/>
        <v>-1.3697711870851781E-2</v>
      </c>
    </row>
    <row r="49" spans="3:11" ht="21.6">
      <c r="C49" s="237" t="s">
        <v>317</v>
      </c>
      <c r="D49" s="128"/>
      <c r="E49" s="81">
        <v>39185.140726800157</v>
      </c>
      <c r="F49" s="104">
        <v>33233.973233004261</v>
      </c>
      <c r="G49" s="104">
        <v>30619.686337200234</v>
      </c>
      <c r="H49" s="104">
        <v>24444.452764800139</v>
      </c>
      <c r="I49" s="104">
        <v>26397.317750400187</v>
      </c>
      <c r="J49" s="125">
        <f t="shared" si="0"/>
        <v>0.17906879361285233</v>
      </c>
    </row>
    <row r="50" spans="3:11">
      <c r="C50" s="237" t="s">
        <v>299</v>
      </c>
      <c r="D50" s="128"/>
      <c r="E50" s="81">
        <v>16381.142300199997</v>
      </c>
      <c r="F50" s="104">
        <v>22560.730041879211</v>
      </c>
      <c r="G50" s="104">
        <v>18857.970149078803</v>
      </c>
      <c r="H50" s="104">
        <v>16750.430140057844</v>
      </c>
      <c r="I50" s="104">
        <v>26577.466867137638</v>
      </c>
      <c r="J50" s="125">
        <f t="shared" si="0"/>
        <v>-0.27390903265134237</v>
      </c>
    </row>
    <row r="51" spans="3:11">
      <c r="C51" s="237" t="s">
        <v>300</v>
      </c>
      <c r="D51" s="128"/>
      <c r="E51" s="81">
        <v>85571.088137149316</v>
      </c>
      <c r="F51" s="104">
        <v>107464.25454732824</v>
      </c>
      <c r="G51" s="104">
        <v>146325.90353961143</v>
      </c>
      <c r="H51" s="104">
        <v>69944.939026219785</v>
      </c>
      <c r="I51" s="104">
        <v>64180.615815524608</v>
      </c>
      <c r="J51" s="125">
        <f t="shared" si="0"/>
        <v>-0.20372510377892183</v>
      </c>
    </row>
    <row r="52" spans="3:11">
      <c r="C52" s="237" t="s">
        <v>301</v>
      </c>
      <c r="D52" s="128"/>
      <c r="E52" s="81">
        <v>6732.0349945496037</v>
      </c>
      <c r="F52" s="131">
        <v>13551.099319108836</v>
      </c>
      <c r="G52" s="131">
        <v>7257.0382922382041</v>
      </c>
      <c r="H52" s="131">
        <v>6691.4790113589306</v>
      </c>
      <c r="I52" s="131">
        <v>5942.7716860501778</v>
      </c>
      <c r="J52" s="125">
        <f t="shared" si="0"/>
        <v>-0.50321115386878268</v>
      </c>
    </row>
    <row r="53" spans="3:11">
      <c r="C53" s="237" t="s">
        <v>302</v>
      </c>
      <c r="D53" s="128"/>
      <c r="E53" s="81">
        <v>17.660683930086552</v>
      </c>
      <c r="F53" s="131">
        <v>137.11685509045418</v>
      </c>
      <c r="G53" s="131">
        <v>1318.2819200626759</v>
      </c>
      <c r="H53" s="131">
        <v>338.91001200000005</v>
      </c>
      <c r="I53" s="131">
        <v>1026.0308524674874</v>
      </c>
      <c r="J53" s="125">
        <f t="shared" si="0"/>
        <v>-0.87119975936994742</v>
      </c>
    </row>
    <row r="54" spans="3:11">
      <c r="C54" s="237" t="s">
        <v>303</v>
      </c>
      <c r="D54" s="128"/>
      <c r="E54" s="241">
        <v>1.9094399999999998</v>
      </c>
      <c r="F54" s="240">
        <v>46.216867319999992</v>
      </c>
      <c r="G54" s="240">
        <v>1.5666065999999998</v>
      </c>
      <c r="H54" s="240" t="s">
        <v>304</v>
      </c>
      <c r="I54" s="240" t="s">
        <v>304</v>
      </c>
      <c r="J54" s="125">
        <f t="shared" si="0"/>
        <v>-0.95868521363035564</v>
      </c>
    </row>
    <row r="55" spans="3:11" ht="14.25" customHeight="1">
      <c r="C55" s="15" t="s">
        <v>318</v>
      </c>
      <c r="D55" s="40"/>
      <c r="E55" s="239">
        <f>SUM(E56:E59)</f>
        <v>414309.42077417724</v>
      </c>
      <c r="F55" s="134">
        <v>529048.74767159717</v>
      </c>
      <c r="G55" s="133">
        <v>620583.18784126523</v>
      </c>
      <c r="H55" s="133">
        <v>666524.42367600009</v>
      </c>
      <c r="I55" s="133">
        <v>636618.93097680004</v>
      </c>
      <c r="J55" s="132">
        <f t="shared" si="0"/>
        <v>-0.21687855306793669</v>
      </c>
    </row>
    <row r="56" spans="3:11">
      <c r="C56" s="237" t="s">
        <v>300</v>
      </c>
      <c r="D56" s="128"/>
      <c r="E56" s="81">
        <v>377185.0956169081</v>
      </c>
      <c r="F56" s="126">
        <v>460242.90128310648</v>
      </c>
      <c r="G56" s="104">
        <v>514805.09406819806</v>
      </c>
      <c r="H56" s="104">
        <v>538059.09798199998</v>
      </c>
      <c r="I56" s="104">
        <v>508108.65661999997</v>
      </c>
      <c r="J56" s="125">
        <f t="shared" si="0"/>
        <v>-0.18046515314987444</v>
      </c>
      <c r="K56" s="1"/>
    </row>
    <row r="57" spans="3:11" ht="23.4" customHeight="1">
      <c r="C57" s="237" t="s">
        <v>301</v>
      </c>
      <c r="D57" s="128"/>
      <c r="E57" s="81">
        <v>36573.413168069135</v>
      </c>
      <c r="F57" s="126">
        <v>66163.327286090658</v>
      </c>
      <c r="G57" s="104">
        <v>98251.781532101697</v>
      </c>
      <c r="H57" s="104">
        <v>113532.10643700004</v>
      </c>
      <c r="I57" s="104">
        <v>107331.01587450002</v>
      </c>
      <c r="J57" s="125">
        <f t="shared" si="0"/>
        <v>-0.44722530337802602</v>
      </c>
      <c r="K57" s="1"/>
    </row>
    <row r="58" spans="3:11" ht="23.25" customHeight="1">
      <c r="C58" s="237" t="s">
        <v>302</v>
      </c>
      <c r="D58" s="238"/>
      <c r="E58" s="81">
        <v>59.177416000000001</v>
      </c>
      <c r="F58" s="126">
        <v>1730.4513119999999</v>
      </c>
      <c r="G58" s="104">
        <v>6104.4671660000004</v>
      </c>
      <c r="H58" s="104">
        <v>13402.410093999999</v>
      </c>
      <c r="I58" s="104">
        <v>19717.753462000004</v>
      </c>
      <c r="J58" s="125">
        <f t="shared" si="0"/>
        <v>-0.9658023224406096</v>
      </c>
      <c r="K58" s="1"/>
    </row>
    <row r="59" spans="3:11">
      <c r="C59" s="237" t="s">
        <v>303</v>
      </c>
      <c r="D59" s="128"/>
      <c r="E59" s="81">
        <v>491.73457320000006</v>
      </c>
      <c r="F59" s="126">
        <v>912.06779040000004</v>
      </c>
      <c r="G59" s="104">
        <v>1421.8450749653464</v>
      </c>
      <c r="H59" s="104">
        <v>1530.8091630000001</v>
      </c>
      <c r="I59" s="104">
        <v>1461.5050202999996</v>
      </c>
      <c r="J59" s="125">
        <f t="shared" si="0"/>
        <v>-0.46085742926592876</v>
      </c>
      <c r="K59" s="1"/>
    </row>
    <row r="60" spans="3:11" ht="30" customHeight="1">
      <c r="C60" s="850" t="s">
        <v>319</v>
      </c>
      <c r="D60" s="851"/>
      <c r="E60" s="236">
        <v>40380.625079999998</v>
      </c>
      <c r="F60" s="235">
        <v>48774.952080000003</v>
      </c>
      <c r="G60" s="133">
        <v>83342.333642443831</v>
      </c>
      <c r="H60" s="133">
        <v>64309.860719999997</v>
      </c>
      <c r="I60" s="133">
        <v>123495.54346067883</v>
      </c>
      <c r="J60" s="132">
        <f t="shared" si="0"/>
        <v>-0.17210323418117857</v>
      </c>
    </row>
    <row r="61" spans="3:11" ht="29.25" customHeight="1">
      <c r="C61" s="850" t="s">
        <v>320</v>
      </c>
      <c r="D61" s="851"/>
      <c r="E61" s="236">
        <v>116102.96807702111</v>
      </c>
      <c r="F61" s="235">
        <v>65012.787181180749</v>
      </c>
      <c r="G61" s="133">
        <v>103010.4</v>
      </c>
      <c r="H61" s="133">
        <v>156940.19609299104</v>
      </c>
      <c r="I61" s="133" t="s">
        <v>290</v>
      </c>
      <c r="J61" s="132">
        <f t="shared" si="0"/>
        <v>0.78584818634924547</v>
      </c>
    </row>
    <row r="62" spans="3:11">
      <c r="C62" s="234" t="s">
        <v>321</v>
      </c>
      <c r="D62" s="233"/>
      <c r="E62" s="232">
        <v>2.1</v>
      </c>
      <c r="F62" s="231" t="s">
        <v>322</v>
      </c>
      <c r="G62" s="133"/>
      <c r="H62" s="133"/>
      <c r="I62" s="133"/>
      <c r="J62" s="132"/>
    </row>
    <row r="63" spans="3:11">
      <c r="C63" s="234" t="s">
        <v>323</v>
      </c>
      <c r="D63" s="233"/>
      <c r="E63" s="232">
        <v>5.5</v>
      </c>
      <c r="F63" s="231" t="s">
        <v>324</v>
      </c>
      <c r="G63" s="133"/>
      <c r="H63" s="133"/>
      <c r="I63" s="133"/>
      <c r="J63" s="132"/>
    </row>
    <row r="64" spans="3:11" ht="16.5" customHeight="1">
      <c r="C64" s="11"/>
      <c r="D64" s="184"/>
      <c r="E64" s="184"/>
      <c r="F64" s="230"/>
      <c r="G64" s="184"/>
      <c r="H64" s="1"/>
      <c r="I64" s="133"/>
      <c r="J64" s="229"/>
    </row>
    <row r="65" spans="3:11">
      <c r="C65" s="11" t="s">
        <v>70</v>
      </c>
      <c r="D65" s="33"/>
      <c r="E65" s="33"/>
      <c r="F65" s="33"/>
      <c r="G65" s="33"/>
      <c r="H65" s="191"/>
      <c r="I65" s="191"/>
      <c r="J65" s="190"/>
    </row>
    <row r="66" spans="3:11" ht="14.25" customHeight="1">
      <c r="C66" s="836" t="s">
        <v>325</v>
      </c>
      <c r="D66" s="837"/>
      <c r="E66" s="837"/>
      <c r="F66" s="837"/>
      <c r="G66" s="837"/>
      <c r="H66" s="837"/>
      <c r="I66" s="837"/>
      <c r="J66" s="838"/>
    </row>
    <row r="67" spans="3:11" ht="14.25" customHeight="1">
      <c r="C67" s="836" t="s">
        <v>326</v>
      </c>
      <c r="D67" s="837"/>
      <c r="E67" s="837"/>
      <c r="F67" s="837"/>
      <c r="G67" s="837"/>
      <c r="H67" s="837"/>
      <c r="I67" s="837"/>
      <c r="J67" s="838"/>
    </row>
    <row r="68" spans="3:11" ht="14.25" customHeight="1">
      <c r="C68" s="836" t="s">
        <v>327</v>
      </c>
      <c r="D68" s="837"/>
      <c r="E68" s="837"/>
      <c r="F68" s="837"/>
      <c r="G68" s="837"/>
      <c r="H68" s="837"/>
      <c r="I68" s="837"/>
      <c r="J68" s="838"/>
    </row>
    <row r="69" spans="3:11" ht="15" customHeight="1">
      <c r="C69" s="836" t="s">
        <v>328</v>
      </c>
      <c r="D69" s="837"/>
      <c r="E69" s="837"/>
      <c r="F69" s="837"/>
      <c r="G69" s="837"/>
      <c r="H69" s="837"/>
      <c r="I69" s="837"/>
      <c r="J69" s="838"/>
    </row>
    <row r="70" spans="3:11" ht="15" customHeight="1">
      <c r="C70" s="836" t="s">
        <v>329</v>
      </c>
      <c r="D70" s="837"/>
      <c r="E70" s="837"/>
      <c r="F70" s="837"/>
      <c r="G70" s="837"/>
      <c r="H70" s="837"/>
      <c r="I70" s="837"/>
      <c r="J70" s="838"/>
    </row>
    <row r="71" spans="3:11" ht="26.25" customHeight="1">
      <c r="C71" s="836" t="s">
        <v>330</v>
      </c>
      <c r="D71" s="837"/>
      <c r="E71" s="837"/>
      <c r="F71" s="837"/>
      <c r="G71" s="837"/>
      <c r="H71" s="837"/>
      <c r="I71" s="837"/>
      <c r="J71" s="838"/>
      <c r="K71" s="1"/>
    </row>
    <row r="72" spans="3:11" ht="15" customHeight="1">
      <c r="C72" s="79"/>
      <c r="D72" s="1"/>
      <c r="E72" s="1"/>
      <c r="F72" s="1"/>
      <c r="G72" s="1"/>
      <c r="H72" s="1"/>
      <c r="I72" s="1"/>
      <c r="J72" s="6"/>
      <c r="K72" s="1"/>
    </row>
    <row r="73" spans="3:11" ht="17.399999999999999">
      <c r="C73" s="189" t="s">
        <v>32</v>
      </c>
      <c r="D73" s="228"/>
      <c r="E73" s="228"/>
      <c r="F73" s="227"/>
      <c r="G73" s="1"/>
      <c r="H73" s="1"/>
      <c r="I73" s="1"/>
      <c r="J73" s="88" t="s">
        <v>296</v>
      </c>
      <c r="K73" s="1"/>
    </row>
    <row r="74" spans="3:11">
      <c r="C74" s="833" t="s">
        <v>282</v>
      </c>
      <c r="D74" s="839"/>
      <c r="E74" s="839"/>
      <c r="F74" s="839"/>
      <c r="G74" s="840"/>
      <c r="H74" s="1"/>
      <c r="I74" s="1"/>
      <c r="J74" s="6"/>
      <c r="K74" s="1"/>
    </row>
    <row r="75" spans="3:11">
      <c r="C75" s="537"/>
      <c r="D75" s="538"/>
      <c r="E75" s="841" t="s">
        <v>57</v>
      </c>
      <c r="F75" s="842"/>
      <c r="G75" s="463"/>
      <c r="H75" s="1"/>
      <c r="I75" s="1"/>
      <c r="J75" s="6"/>
      <c r="K75" s="1"/>
    </row>
    <row r="76" spans="3:11" ht="20.399999999999999">
      <c r="C76" s="226" t="s">
        <v>331</v>
      </c>
      <c r="D76" s="225" t="s">
        <v>332</v>
      </c>
      <c r="E76" s="224" t="s">
        <v>333</v>
      </c>
      <c r="F76" s="223" t="s">
        <v>334</v>
      </c>
      <c r="H76" s="1"/>
      <c r="I76" s="1"/>
      <c r="J76" s="6"/>
      <c r="K76" s="1"/>
    </row>
    <row r="77" spans="3:11" ht="16.5" customHeight="1">
      <c r="C77" s="843" t="s">
        <v>335</v>
      </c>
      <c r="D77" s="38" t="s">
        <v>336</v>
      </c>
      <c r="E77" s="220">
        <v>1001329.7214633402</v>
      </c>
      <c r="F77" s="219">
        <v>0.84820267668834215</v>
      </c>
      <c r="H77" s="1"/>
      <c r="I77" s="1"/>
      <c r="J77" s="6"/>
      <c r="K77" s="1"/>
    </row>
    <row r="78" spans="3:11" ht="16.5" customHeight="1">
      <c r="C78" s="843"/>
      <c r="D78" s="38" t="s">
        <v>337</v>
      </c>
      <c r="E78" s="220">
        <v>6503.244810384339</v>
      </c>
      <c r="F78" s="219">
        <v>5.5087445594508054E-3</v>
      </c>
      <c r="H78" s="1"/>
      <c r="I78" s="1"/>
      <c r="J78" s="6"/>
      <c r="K78" s="1"/>
    </row>
    <row r="79" spans="3:11" ht="16.5" customHeight="1">
      <c r="C79" s="218" t="s">
        <v>338</v>
      </c>
      <c r="D79" s="217" t="s">
        <v>336</v>
      </c>
      <c r="E79" s="222">
        <v>35004.608598105988</v>
      </c>
      <c r="F79" s="221">
        <v>2.9651574374473688E-2</v>
      </c>
      <c r="H79" s="1"/>
      <c r="I79" s="1"/>
      <c r="J79" s="6"/>
      <c r="K79" s="1"/>
    </row>
    <row r="80" spans="3:11" ht="16.5" customHeight="1">
      <c r="C80" s="218"/>
      <c r="D80" s="217" t="s">
        <v>337</v>
      </c>
      <c r="E80" s="222">
        <v>571.61142274888391</v>
      </c>
      <c r="F80" s="221">
        <v>4.841984896769944E-4</v>
      </c>
      <c r="H80" s="1"/>
      <c r="I80" s="1"/>
      <c r="J80" s="6"/>
      <c r="K80" s="1"/>
    </row>
    <row r="81" spans="3:11" ht="16.5" customHeight="1">
      <c r="C81" s="100" t="s">
        <v>339</v>
      </c>
      <c r="D81" s="38" t="s">
        <v>336</v>
      </c>
      <c r="E81" s="220">
        <v>107815.89040384296</v>
      </c>
      <c r="F81" s="219">
        <v>9.1328285648439742E-2</v>
      </c>
      <c r="H81" s="1"/>
      <c r="I81" s="1"/>
      <c r="J81" s="6"/>
      <c r="K81" s="1"/>
    </row>
    <row r="82" spans="3:11" ht="16.5" customHeight="1">
      <c r="C82" s="100"/>
      <c r="D82" s="38" t="s">
        <v>337</v>
      </c>
      <c r="E82" s="220">
        <v>233.85714244939226</v>
      </c>
      <c r="F82" s="219">
        <v>1.9809484322345019E-4</v>
      </c>
      <c r="H82" s="1"/>
      <c r="I82" s="1"/>
      <c r="J82" s="6"/>
      <c r="K82" s="1"/>
    </row>
    <row r="83" spans="3:11" ht="16.5" customHeight="1">
      <c r="C83" s="218" t="s">
        <v>340</v>
      </c>
      <c r="D83" s="217" t="s">
        <v>337</v>
      </c>
      <c r="E83" s="216">
        <v>29072.263458405432</v>
      </c>
      <c r="F83" s="215">
        <v>2.4626425396393235E-2</v>
      </c>
      <c r="H83" s="1"/>
      <c r="I83" s="1"/>
      <c r="J83" s="6"/>
      <c r="K83" s="1"/>
    </row>
    <row r="84" spans="3:11" ht="16.5" customHeight="1">
      <c r="C84" s="100"/>
      <c r="D84" s="38"/>
      <c r="E84" s="214"/>
      <c r="F84" s="213"/>
      <c r="J84" s="93"/>
    </row>
    <row r="85" spans="3:11" ht="16.5" customHeight="1">
      <c r="C85" s="11" t="s">
        <v>70</v>
      </c>
      <c r="D85" s="38"/>
      <c r="E85" s="214"/>
      <c r="F85" s="213"/>
      <c r="J85" s="93"/>
    </row>
    <row r="86" spans="3:11" ht="27" customHeight="1">
      <c r="C86" s="836" t="s">
        <v>341</v>
      </c>
      <c r="D86" s="837"/>
      <c r="E86" s="837"/>
      <c r="F86" s="837"/>
      <c r="G86" s="837"/>
      <c r="H86" s="837"/>
      <c r="I86" s="837"/>
      <c r="J86" s="838"/>
      <c r="K86" s="1"/>
    </row>
    <row r="87" spans="3:11" ht="16.5" customHeight="1">
      <c r="C87" s="100"/>
      <c r="D87" s="33"/>
      <c r="E87" s="33"/>
      <c r="F87" s="33"/>
      <c r="G87" s="191"/>
      <c r="H87" s="191"/>
      <c r="I87" s="191"/>
      <c r="J87" s="190"/>
      <c r="K87" s="1"/>
    </row>
    <row r="88" spans="3:11" ht="16.5" customHeight="1">
      <c r="C88" s="92" t="s">
        <v>33</v>
      </c>
      <c r="D88" s="212"/>
      <c r="E88" s="212"/>
      <c r="F88" s="212"/>
      <c r="G88" s="141"/>
      <c r="H88" s="141"/>
      <c r="I88" s="141"/>
      <c r="J88" s="211" t="s">
        <v>342</v>
      </c>
      <c r="K88" s="1"/>
    </row>
    <row r="89" spans="3:11" ht="16.5" customHeight="1">
      <c r="C89" s="833" t="s">
        <v>282</v>
      </c>
      <c r="D89" s="834"/>
      <c r="E89" s="487"/>
      <c r="F89" s="487"/>
      <c r="G89" s="141"/>
      <c r="H89" s="141"/>
      <c r="I89" s="141"/>
      <c r="J89" s="140"/>
      <c r="K89" s="1"/>
    </row>
    <row r="90" spans="3:11" ht="16.5" customHeight="1">
      <c r="C90" s="486"/>
      <c r="E90" s="210" t="s">
        <v>57</v>
      </c>
      <c r="F90" s="209" t="s">
        <v>343</v>
      </c>
      <c r="G90" s="209" t="s">
        <v>59</v>
      </c>
      <c r="H90" s="209" t="s">
        <v>60</v>
      </c>
      <c r="I90" s="209" t="s">
        <v>61</v>
      </c>
      <c r="J90" s="208" t="s">
        <v>344</v>
      </c>
      <c r="K90" s="1"/>
    </row>
    <row r="91" spans="3:11" ht="16.5" customHeight="1">
      <c r="C91" s="486" t="s">
        <v>345</v>
      </c>
      <c r="E91" s="207">
        <f>E93/E99</f>
        <v>83.267612007206324</v>
      </c>
      <c r="F91" s="206">
        <f>F93/F99</f>
        <v>112.03169120282936</v>
      </c>
      <c r="G91" s="202">
        <v>142</v>
      </c>
      <c r="H91" s="202">
        <v>187</v>
      </c>
      <c r="I91" s="202">
        <v>256</v>
      </c>
      <c r="J91" s="205">
        <f>E91/F91-1</f>
        <v>-0.25674948656757046</v>
      </c>
      <c r="K91" s="1"/>
    </row>
    <row r="92" spans="3:11" ht="27" customHeight="1">
      <c r="C92" s="486" t="s">
        <v>346</v>
      </c>
      <c r="E92" s="204">
        <f>1-(E91/H91)</f>
        <v>0.55471865236788065</v>
      </c>
      <c r="F92" s="203">
        <f>1-(F91/H91)</f>
        <v>0.4009000470436932</v>
      </c>
      <c r="G92" s="203">
        <f>1-(G91/H91)</f>
        <v>0.24064171122994649</v>
      </c>
      <c r="H92" s="202"/>
      <c r="I92" s="202"/>
      <c r="J92" s="140"/>
      <c r="K92" s="1"/>
    </row>
    <row r="93" spans="3:11" ht="30.9" customHeight="1">
      <c r="C93" s="852" t="s">
        <v>347</v>
      </c>
      <c r="D93" s="853"/>
      <c r="E93" s="201">
        <f>E94+E8+E9</f>
        <v>1325774.261701714</v>
      </c>
      <c r="F93" s="196">
        <f>F94+F8+F9</f>
        <v>1403198.9300776892</v>
      </c>
      <c r="G93" s="196">
        <v>1445613</v>
      </c>
      <c r="H93" s="196">
        <v>1498597</v>
      </c>
      <c r="I93" s="195">
        <v>1540304</v>
      </c>
      <c r="J93" s="194">
        <f t="shared" ref="J93:J99" si="1">E93/F93-1</f>
        <v>-5.5177257277190583E-2</v>
      </c>
      <c r="K93" s="1"/>
    </row>
    <row r="94" spans="3:11">
      <c r="C94" s="852" t="s">
        <v>348</v>
      </c>
      <c r="D94" s="853"/>
      <c r="E94" s="201">
        <f>SUM(E95:E98)</f>
        <v>145243.06440243652</v>
      </c>
      <c r="F94" s="196">
        <f>SUM(F95:F98)</f>
        <v>165747.18766838987</v>
      </c>
      <c r="G94" s="196">
        <v>181208</v>
      </c>
      <c r="H94" s="196">
        <v>192454</v>
      </c>
      <c r="I94" s="196">
        <v>200915</v>
      </c>
      <c r="J94" s="194">
        <f t="shared" si="1"/>
        <v>-0.12370721672198703</v>
      </c>
      <c r="K94" s="1"/>
    </row>
    <row r="95" spans="3:11">
      <c r="C95" s="200" t="s">
        <v>349</v>
      </c>
      <c r="D95" s="198"/>
      <c r="E95" s="199">
        <v>129581.45862281162</v>
      </c>
      <c r="F95" s="196">
        <v>141117.29447856822</v>
      </c>
      <c r="G95" s="196">
        <v>156087</v>
      </c>
      <c r="H95" s="196">
        <v>168236</v>
      </c>
      <c r="I95" s="196">
        <v>173585</v>
      </c>
      <c r="J95" s="194">
        <f t="shared" si="1"/>
        <v>-8.1746435816969054E-2</v>
      </c>
      <c r="K95" s="1"/>
    </row>
    <row r="96" spans="3:11">
      <c r="C96" s="200" t="s">
        <v>350</v>
      </c>
      <c r="D96" s="198"/>
      <c r="E96" s="199">
        <v>1886.056477088049</v>
      </c>
      <c r="F96" s="196">
        <v>2431.9905421326457</v>
      </c>
      <c r="G96" s="196">
        <v>2874</v>
      </c>
      <c r="H96" s="196">
        <v>2745</v>
      </c>
      <c r="I96" s="196">
        <v>2694</v>
      </c>
      <c r="J96" s="194">
        <f t="shared" si="1"/>
        <v>-0.22448034052215504</v>
      </c>
      <c r="K96" s="1"/>
    </row>
    <row r="97" spans="3:11">
      <c r="C97" s="200" t="s">
        <v>351</v>
      </c>
      <c r="D97" s="198"/>
      <c r="E97" s="199">
        <v>9317.3060090605068</v>
      </c>
      <c r="F97" s="196">
        <v>16929.096377529007</v>
      </c>
      <c r="G97" s="196">
        <v>14717</v>
      </c>
      <c r="H97" s="196">
        <v>14225</v>
      </c>
      <c r="I97" s="196">
        <v>17710</v>
      </c>
      <c r="J97" s="194">
        <f t="shared" si="1"/>
        <v>-0.44962768234765804</v>
      </c>
    </row>
    <row r="98" spans="3:11">
      <c r="C98" s="200" t="s">
        <v>352</v>
      </c>
      <c r="D98" s="198"/>
      <c r="E98" s="199">
        <v>4458.2432934763538</v>
      </c>
      <c r="F98" s="196">
        <v>5268.8062701599993</v>
      </c>
      <c r="G98" s="196">
        <v>7530</v>
      </c>
      <c r="H98" s="196">
        <v>7249</v>
      </c>
      <c r="I98" s="196">
        <v>6926</v>
      </c>
      <c r="J98" s="194">
        <f t="shared" si="1"/>
        <v>-0.15384186381539344</v>
      </c>
    </row>
    <row r="99" spans="3:11">
      <c r="C99" s="82" t="s">
        <v>353</v>
      </c>
      <c r="D99" s="198"/>
      <c r="E99" s="197">
        <v>15921.848</v>
      </c>
      <c r="F99" s="196">
        <v>12525.017832117233</v>
      </c>
      <c r="G99" s="196">
        <v>10191</v>
      </c>
      <c r="H99" s="196">
        <v>8007</v>
      </c>
      <c r="I99" s="195">
        <v>6006</v>
      </c>
      <c r="J99" s="194">
        <f t="shared" si="1"/>
        <v>0.27120361930124015</v>
      </c>
      <c r="K99" s="1"/>
    </row>
    <row r="100" spans="3:11">
      <c r="C100" s="96"/>
      <c r="D100" s="487"/>
      <c r="E100" s="193"/>
      <c r="F100" s="192"/>
      <c r="G100" s="487"/>
      <c r="H100" s="487"/>
      <c r="I100" s="487"/>
      <c r="J100" s="140"/>
      <c r="K100" s="1"/>
    </row>
    <row r="101" spans="3:11" ht="18.899999999999999" customHeight="1">
      <c r="C101" s="96" t="s">
        <v>291</v>
      </c>
      <c r="D101" s="487"/>
      <c r="E101" s="487"/>
      <c r="F101" s="487"/>
      <c r="G101" s="487"/>
      <c r="H101" s="487"/>
      <c r="I101" s="487"/>
      <c r="J101" s="140"/>
      <c r="K101" s="1"/>
    </row>
    <row r="102" spans="3:11" ht="12.75" customHeight="1">
      <c r="C102" s="836" t="s">
        <v>354</v>
      </c>
      <c r="D102" s="837"/>
      <c r="E102" s="837"/>
      <c r="F102" s="837"/>
      <c r="G102" s="837"/>
      <c r="H102" s="837"/>
      <c r="I102" s="837"/>
      <c r="J102" s="838"/>
      <c r="K102" s="1"/>
    </row>
    <row r="103" spans="3:11" ht="15.75" customHeight="1">
      <c r="C103" s="847" t="s">
        <v>355</v>
      </c>
      <c r="D103" s="848"/>
      <c r="E103" s="848"/>
      <c r="F103" s="848"/>
      <c r="G103" s="848"/>
      <c r="H103" s="848"/>
      <c r="I103" s="848"/>
      <c r="J103" s="849"/>
      <c r="K103" s="1"/>
    </row>
    <row r="104" spans="3:11" ht="26.25" customHeight="1">
      <c r="C104" s="850" t="s">
        <v>356</v>
      </c>
      <c r="D104" s="820"/>
      <c r="E104" s="820"/>
      <c r="F104" s="820"/>
      <c r="G104" s="820"/>
      <c r="H104" s="820"/>
      <c r="I104" s="820"/>
      <c r="J104" s="857"/>
      <c r="K104" s="1"/>
    </row>
    <row r="105" spans="3:11">
      <c r="C105" s="850" t="s">
        <v>357</v>
      </c>
      <c r="D105" s="820"/>
      <c r="E105" s="820"/>
      <c r="F105" s="820"/>
      <c r="G105" s="820"/>
      <c r="H105" s="535"/>
      <c r="I105" s="535"/>
      <c r="J105" s="541"/>
      <c r="K105" s="1"/>
    </row>
    <row r="106" spans="3:11" ht="15.75" customHeight="1">
      <c r="C106" s="11"/>
      <c r="D106" s="33"/>
      <c r="E106" s="33"/>
      <c r="F106" s="33"/>
      <c r="G106" s="191"/>
      <c r="H106" s="191"/>
      <c r="I106" s="191"/>
      <c r="J106" s="190"/>
      <c r="K106" s="1"/>
    </row>
    <row r="107" spans="3:11" ht="19.2">
      <c r="C107" s="189" t="s">
        <v>358</v>
      </c>
      <c r="D107" s="91"/>
      <c r="E107" s="90"/>
      <c r="F107" s="89"/>
      <c r="G107" s="1"/>
      <c r="H107" s="87"/>
      <c r="I107" s="86"/>
      <c r="J107" s="88" t="s">
        <v>359</v>
      </c>
      <c r="K107" s="1"/>
    </row>
    <row r="108" spans="3:11">
      <c r="C108" s="833" t="s">
        <v>282</v>
      </c>
      <c r="D108" s="839"/>
      <c r="E108" s="839"/>
      <c r="F108" s="839"/>
      <c r="G108" s="840"/>
      <c r="H108" s="87"/>
      <c r="I108" s="86"/>
      <c r="J108" s="6"/>
      <c r="K108" s="1"/>
    </row>
    <row r="109" spans="3:11">
      <c r="C109" s="537"/>
      <c r="D109" s="538"/>
      <c r="E109" s="538"/>
      <c r="F109" s="538"/>
      <c r="G109" s="463"/>
      <c r="H109" s="87"/>
      <c r="I109" s="86"/>
      <c r="J109" s="6"/>
      <c r="K109" s="1"/>
    </row>
    <row r="110" spans="3:11" ht="25.2">
      <c r="C110" s="858" t="s">
        <v>360</v>
      </c>
      <c r="D110" s="859"/>
      <c r="E110" s="188" t="s">
        <v>361</v>
      </c>
      <c r="G110" s="1"/>
      <c r="H110" s="87"/>
      <c r="I110" s="86"/>
      <c r="J110" s="6"/>
      <c r="K110" s="1"/>
    </row>
    <row r="111" spans="3:11">
      <c r="C111" s="187" t="s">
        <v>362</v>
      </c>
      <c r="D111" s="128"/>
      <c r="E111" s="81">
        <v>1598152</v>
      </c>
      <c r="G111" s="1"/>
      <c r="H111" s="1"/>
      <c r="I111" s="1"/>
      <c r="J111" s="6"/>
      <c r="K111" s="1"/>
    </row>
    <row r="112" spans="3:11">
      <c r="C112" s="187" t="s">
        <v>363</v>
      </c>
      <c r="D112" s="128"/>
      <c r="E112" s="81">
        <v>100359</v>
      </c>
      <c r="G112" s="1"/>
      <c r="H112" s="1"/>
      <c r="I112" s="1"/>
      <c r="J112" s="6"/>
      <c r="K112" s="1"/>
    </row>
    <row r="113" spans="3:11">
      <c r="C113" s="187" t="s">
        <v>364</v>
      </c>
      <c r="D113" s="128"/>
      <c r="E113" s="81">
        <v>138633</v>
      </c>
      <c r="G113" s="1"/>
      <c r="H113" s="1"/>
      <c r="I113" s="1"/>
      <c r="J113" s="6"/>
      <c r="K113" s="1"/>
    </row>
    <row r="114" spans="3:11">
      <c r="C114" s="187" t="s">
        <v>365</v>
      </c>
      <c r="D114" s="128"/>
      <c r="E114" s="81">
        <v>50349</v>
      </c>
      <c r="G114" s="1"/>
      <c r="H114" s="1"/>
      <c r="I114" s="1"/>
      <c r="J114" s="6"/>
      <c r="K114" s="1"/>
    </row>
    <row r="115" spans="3:11">
      <c r="C115" s="187" t="s">
        <v>366</v>
      </c>
      <c r="D115" s="128"/>
      <c r="E115" s="81">
        <v>6239</v>
      </c>
      <c r="G115" s="1"/>
      <c r="H115" s="1"/>
      <c r="I115" s="1"/>
      <c r="J115" s="6"/>
      <c r="K115" s="1"/>
    </row>
    <row r="116" spans="3:11">
      <c r="C116" s="187" t="s">
        <v>367</v>
      </c>
      <c r="D116" s="128"/>
      <c r="E116" s="81">
        <v>15629</v>
      </c>
      <c r="G116" s="1"/>
      <c r="H116" s="1"/>
      <c r="I116" s="1"/>
      <c r="J116" s="6"/>
      <c r="K116" s="1"/>
    </row>
    <row r="117" spans="3:11">
      <c r="C117" s="187" t="s">
        <v>368</v>
      </c>
      <c r="D117" s="128"/>
      <c r="E117" s="81">
        <v>85814</v>
      </c>
      <c r="G117" s="1"/>
      <c r="H117" s="1"/>
      <c r="I117" s="1"/>
      <c r="J117" s="6"/>
      <c r="K117" s="1"/>
    </row>
    <row r="118" spans="3:11">
      <c r="C118" s="187" t="s">
        <v>369</v>
      </c>
      <c r="D118" s="128"/>
      <c r="E118" s="81">
        <v>141299</v>
      </c>
      <c r="G118" s="1"/>
      <c r="H118" s="1"/>
      <c r="I118" s="1"/>
      <c r="J118" s="6"/>
      <c r="K118" s="1"/>
    </row>
    <row r="119" spans="3:11">
      <c r="C119" s="187" t="s">
        <v>370</v>
      </c>
      <c r="D119" s="128"/>
      <c r="E119" s="81">
        <v>20258</v>
      </c>
      <c r="G119" s="1"/>
      <c r="H119" s="1"/>
      <c r="I119" s="1"/>
      <c r="J119" s="6"/>
      <c r="K119" s="1"/>
    </row>
    <row r="120" spans="3:11" ht="15" customHeight="1">
      <c r="C120" s="187" t="s">
        <v>371</v>
      </c>
      <c r="D120" s="128"/>
      <c r="E120" s="81">
        <v>0</v>
      </c>
      <c r="G120" s="1"/>
      <c r="H120" s="1"/>
      <c r="I120" s="1"/>
      <c r="J120" s="6"/>
      <c r="K120" s="1"/>
    </row>
    <row r="121" spans="3:11">
      <c r="C121" s="187" t="s">
        <v>372</v>
      </c>
      <c r="D121" s="128"/>
      <c r="E121" s="81">
        <v>1454373</v>
      </c>
      <c r="G121" s="1"/>
      <c r="H121" s="1"/>
      <c r="I121" s="1"/>
      <c r="J121" s="6"/>
      <c r="K121" s="1"/>
    </row>
    <row r="122" spans="3:11">
      <c r="C122" s="187" t="s">
        <v>373</v>
      </c>
      <c r="D122" s="128"/>
      <c r="E122" s="81">
        <v>3021</v>
      </c>
      <c r="G122" s="1"/>
      <c r="H122" s="1"/>
      <c r="I122" s="1"/>
      <c r="J122" s="6"/>
      <c r="K122" s="1"/>
    </row>
    <row r="123" spans="3:11">
      <c r="C123" s="187" t="s">
        <v>374</v>
      </c>
      <c r="D123" s="128"/>
      <c r="E123" s="81">
        <v>0</v>
      </c>
      <c r="G123" s="1"/>
      <c r="H123" s="1"/>
      <c r="I123" s="1"/>
      <c r="J123" s="6"/>
      <c r="K123" s="1"/>
    </row>
    <row r="124" spans="3:11">
      <c r="C124" s="187" t="s">
        <v>375</v>
      </c>
      <c r="D124" s="128"/>
      <c r="E124" s="81">
        <v>0</v>
      </c>
      <c r="G124" s="1"/>
      <c r="H124" s="1"/>
      <c r="I124" s="1"/>
      <c r="J124" s="6"/>
    </row>
    <row r="125" spans="3:11" ht="17.25" customHeight="1">
      <c r="C125" s="187" t="s">
        <v>376</v>
      </c>
      <c r="D125" s="128"/>
      <c r="E125" s="186">
        <v>280320</v>
      </c>
      <c r="G125" s="1"/>
      <c r="H125" s="1"/>
      <c r="I125" s="1"/>
      <c r="J125" s="6"/>
      <c r="K125" s="1"/>
    </row>
    <row r="126" spans="3:11" ht="17.25" customHeight="1">
      <c r="C126" s="836"/>
      <c r="D126" s="837"/>
      <c r="E126" s="837"/>
      <c r="F126" s="837"/>
      <c r="G126" s="837"/>
      <c r="H126" s="837"/>
      <c r="I126" s="837"/>
      <c r="J126" s="838"/>
      <c r="K126" s="1"/>
    </row>
    <row r="127" spans="3:11" ht="15" customHeight="1">
      <c r="C127" s="847" t="s">
        <v>377</v>
      </c>
      <c r="D127" s="848"/>
      <c r="E127" s="848"/>
      <c r="F127" s="848"/>
      <c r="G127" s="848"/>
      <c r="H127" s="848"/>
      <c r="I127" s="848"/>
      <c r="J127" s="849"/>
      <c r="K127" s="1"/>
    </row>
    <row r="128" spans="3:11">
      <c r="C128" s="836" t="s">
        <v>378</v>
      </c>
      <c r="D128" s="837"/>
      <c r="E128" s="837"/>
      <c r="F128" s="837"/>
      <c r="G128" s="837"/>
      <c r="H128" s="837"/>
      <c r="I128" s="837"/>
      <c r="J128" s="838"/>
      <c r="K128" s="1"/>
    </row>
    <row r="129" spans="3:11">
      <c r="C129" s="844" t="s">
        <v>379</v>
      </c>
      <c r="D129" s="845"/>
      <c r="E129" s="845"/>
      <c r="F129" s="845"/>
      <c r="G129" s="845"/>
      <c r="H129" s="845"/>
      <c r="I129" s="845"/>
      <c r="J129" s="846"/>
      <c r="K129" s="1"/>
    </row>
    <row r="130" spans="3:11" ht="21" customHeight="1">
      <c r="C130" s="836" t="s">
        <v>380</v>
      </c>
      <c r="D130" s="837"/>
      <c r="E130" s="837"/>
      <c r="F130" s="837"/>
      <c r="G130" s="837"/>
      <c r="H130" s="837"/>
      <c r="I130" s="837"/>
      <c r="J130" s="838"/>
      <c r="K130" s="1"/>
    </row>
    <row r="131" spans="3:11" ht="21" customHeight="1">
      <c r="C131" s="185"/>
      <c r="D131" s="184"/>
      <c r="E131" s="184"/>
      <c r="F131" s="184"/>
      <c r="G131" s="184"/>
      <c r="H131" s="1"/>
      <c r="I131" s="1"/>
      <c r="J131" s="6"/>
      <c r="K131" s="1"/>
    </row>
    <row r="132" spans="3:11" ht="20.25" customHeight="1">
      <c r="C132" s="124" t="s">
        <v>35</v>
      </c>
      <c r="D132" s="123"/>
      <c r="E132" s="123"/>
      <c r="F132" s="122"/>
      <c r="G132" s="139"/>
      <c r="H132" s="1"/>
      <c r="I132" s="1"/>
      <c r="J132" s="88"/>
      <c r="K132" s="1"/>
    </row>
    <row r="133" spans="3:11">
      <c r="C133" s="537" t="s">
        <v>381</v>
      </c>
      <c r="D133" s="173"/>
      <c r="E133" s="173"/>
      <c r="F133" s="183"/>
      <c r="G133" s="182"/>
      <c r="H133" s="1"/>
      <c r="I133" s="1"/>
      <c r="J133" s="6"/>
      <c r="K133" s="1"/>
    </row>
    <row r="134" spans="3:11" ht="27" customHeight="1">
      <c r="C134" s="181"/>
      <c r="D134" s="180"/>
      <c r="E134" s="172" t="s">
        <v>57</v>
      </c>
      <c r="F134" s="42" t="s">
        <v>58</v>
      </c>
      <c r="G134" s="42" t="s">
        <v>59</v>
      </c>
      <c r="H134" s="42" t="s">
        <v>60</v>
      </c>
      <c r="I134" s="42" t="s">
        <v>61</v>
      </c>
      <c r="J134" s="115" t="s">
        <v>283</v>
      </c>
      <c r="K134" s="1"/>
    </row>
    <row r="135" spans="3:11">
      <c r="C135" s="15" t="s">
        <v>382</v>
      </c>
      <c r="D135" s="40"/>
      <c r="E135" s="171">
        <f>E136+E137</f>
        <v>48574071.724797122</v>
      </c>
      <c r="F135" s="133">
        <v>86567327.066097647</v>
      </c>
      <c r="G135" s="133">
        <v>73908445.702636898</v>
      </c>
      <c r="H135" s="133">
        <v>70142808.122068703</v>
      </c>
      <c r="I135" s="133">
        <v>83664847.526481494</v>
      </c>
      <c r="J135" s="132">
        <f>E135/F135-1</f>
        <v>-0.43888677898407491</v>
      </c>
      <c r="K135" s="1"/>
    </row>
    <row r="136" spans="3:11">
      <c r="C136" s="178" t="s">
        <v>383</v>
      </c>
      <c r="D136" s="40"/>
      <c r="E136" s="81">
        <v>29898666.694897123</v>
      </c>
      <c r="F136" s="126">
        <v>51291684.617324896</v>
      </c>
      <c r="G136" s="104">
        <v>46566282.933354303</v>
      </c>
      <c r="H136" s="104">
        <v>43894274.957935318</v>
      </c>
      <c r="I136" s="104">
        <v>50480813.716648713</v>
      </c>
      <c r="J136" s="125">
        <f>E136/F136-1</f>
        <v>-0.41708549996039335</v>
      </c>
      <c r="K136" s="1"/>
    </row>
    <row r="137" spans="3:11">
      <c r="C137" s="178" t="s">
        <v>384</v>
      </c>
      <c r="D137" s="40"/>
      <c r="E137" s="179">
        <v>18675405.029899999</v>
      </c>
      <c r="F137" s="104">
        <v>35275642.448772758</v>
      </c>
      <c r="G137" s="104">
        <v>27342162.769282594</v>
      </c>
      <c r="H137" s="104">
        <v>26248533.164133385</v>
      </c>
      <c r="I137" s="104">
        <v>33184034</v>
      </c>
      <c r="J137" s="125">
        <f>E137/F137-1</f>
        <v>-0.47058639521532741</v>
      </c>
      <c r="K137" s="1"/>
    </row>
    <row r="138" spans="3:11">
      <c r="C138" s="178"/>
      <c r="D138" s="40"/>
      <c r="E138" s="177"/>
      <c r="F138" s="177"/>
      <c r="G138" s="177"/>
      <c r="H138" s="177"/>
      <c r="I138" s="177"/>
      <c r="J138" s="176"/>
      <c r="K138" s="1"/>
    </row>
    <row r="139" spans="3:11">
      <c r="C139" s="175"/>
      <c r="D139" s="174"/>
      <c r="E139" s="174"/>
      <c r="F139" s="1"/>
      <c r="G139" s="1"/>
      <c r="H139" s="1"/>
      <c r="I139" s="1"/>
      <c r="J139" s="6"/>
      <c r="K139" s="1"/>
    </row>
    <row r="140" spans="3:11" ht="22.8">
      <c r="C140" s="95" t="s">
        <v>385</v>
      </c>
      <c r="D140" s="1"/>
      <c r="E140" s="1"/>
      <c r="F140" s="1"/>
      <c r="G140" s="1"/>
      <c r="H140" s="1"/>
      <c r="I140" s="1"/>
      <c r="J140" s="6"/>
      <c r="K140" s="1"/>
    </row>
    <row r="141" spans="3:11" ht="20.25" customHeight="1">
      <c r="C141" s="124" t="s">
        <v>36</v>
      </c>
      <c r="D141" s="123"/>
      <c r="E141" s="139"/>
      <c r="F141" s="1"/>
      <c r="G141" s="1"/>
      <c r="H141" s="1"/>
      <c r="J141" s="88" t="s">
        <v>386</v>
      </c>
      <c r="K141" s="1"/>
    </row>
    <row r="142" spans="3:11">
      <c r="C142" s="537" t="s">
        <v>387</v>
      </c>
      <c r="D142" s="173"/>
      <c r="E142" s="137"/>
      <c r="F142" s="1"/>
      <c r="G142" s="1"/>
      <c r="H142" s="1"/>
      <c r="I142" s="1"/>
      <c r="J142" s="6"/>
      <c r="K142" s="1"/>
    </row>
    <row r="143" spans="3:11" ht="27" customHeight="1">
      <c r="C143" s="118"/>
      <c r="D143" s="117"/>
      <c r="E143" s="172" t="s">
        <v>57</v>
      </c>
      <c r="F143" s="42" t="s">
        <v>58</v>
      </c>
      <c r="G143" s="42" t="s">
        <v>59</v>
      </c>
      <c r="H143" s="42" t="s">
        <v>60</v>
      </c>
      <c r="I143" s="42" t="s">
        <v>61</v>
      </c>
      <c r="J143" s="115" t="s">
        <v>283</v>
      </c>
    </row>
    <row r="144" spans="3:11">
      <c r="C144" s="15" t="s">
        <v>388</v>
      </c>
      <c r="D144" s="133"/>
      <c r="E144" s="171">
        <v>9905.6903054605973</v>
      </c>
      <c r="F144" s="133">
        <v>9987.9637218999997</v>
      </c>
      <c r="G144" s="133">
        <v>13423.475845599998</v>
      </c>
      <c r="H144" s="133">
        <v>13675.5866379</v>
      </c>
      <c r="I144" s="133">
        <v>15044</v>
      </c>
      <c r="J144" s="132">
        <f t="shared" ref="J144:J153" si="2">E144/F144-1</f>
        <v>-8.2372562346223477E-3</v>
      </c>
    </row>
    <row r="145" spans="2:16" s="161" customFormat="1">
      <c r="B145"/>
      <c r="C145" s="488" t="s">
        <v>389</v>
      </c>
      <c r="D145" s="164"/>
      <c r="E145" s="165">
        <v>6190.4875608969687</v>
      </c>
      <c r="F145" s="164">
        <v>5597.1838300999989</v>
      </c>
      <c r="G145" s="164">
        <v>7148.3863379000004</v>
      </c>
      <c r="H145" s="163">
        <v>7635.1314973000008</v>
      </c>
      <c r="I145" s="163">
        <v>9712.3706540000021</v>
      </c>
      <c r="J145" s="153">
        <f t="shared" si="2"/>
        <v>0.10600040105996844</v>
      </c>
      <c r="K145"/>
      <c r="L145"/>
    </row>
    <row r="146" spans="2:16">
      <c r="C146" s="162" t="s">
        <v>390</v>
      </c>
      <c r="D146" s="159"/>
      <c r="E146" s="160">
        <v>1024.5510491969669</v>
      </c>
      <c r="F146" s="159">
        <v>2001.8171568999999</v>
      </c>
      <c r="G146" s="159">
        <v>1999.9896635</v>
      </c>
      <c r="H146" s="104">
        <v>2657.9914417999998</v>
      </c>
      <c r="I146" s="104">
        <v>2828.8702700000013</v>
      </c>
      <c r="J146" s="125">
        <f t="shared" si="2"/>
        <v>-0.48818949539648293</v>
      </c>
    </row>
    <row r="147" spans="2:16">
      <c r="C147" s="162" t="s">
        <v>391</v>
      </c>
      <c r="D147" s="159"/>
      <c r="E147" s="160">
        <v>837.46235196363352</v>
      </c>
      <c r="F147" s="159">
        <v>1601.1470934999998</v>
      </c>
      <c r="G147" s="159">
        <v>1840.4082077</v>
      </c>
      <c r="H147" s="104">
        <v>2369.7508726999999</v>
      </c>
      <c r="I147" s="104">
        <v>2241.4581600000001</v>
      </c>
      <c r="J147" s="125">
        <f t="shared" si="2"/>
        <v>-0.47696101416079317</v>
      </c>
      <c r="K147" s="170"/>
    </row>
    <row r="148" spans="2:16">
      <c r="C148" s="162" t="s">
        <v>392</v>
      </c>
      <c r="D148" s="159"/>
      <c r="E148" s="160">
        <v>142.42989270000015</v>
      </c>
      <c r="F148" s="159">
        <v>390.20330730000001</v>
      </c>
      <c r="G148" s="159">
        <v>143.88327269999999</v>
      </c>
      <c r="H148" s="104">
        <v>138.53730909999999</v>
      </c>
      <c r="I148" s="104">
        <v>190.47364999999999</v>
      </c>
      <c r="J148" s="125">
        <f t="shared" si="2"/>
        <v>-0.63498542929956314</v>
      </c>
    </row>
    <row r="149" spans="2:16">
      <c r="C149" s="162" t="s">
        <v>393</v>
      </c>
      <c r="D149" s="159"/>
      <c r="E149" s="160">
        <v>44.658804533333331</v>
      </c>
      <c r="F149" s="159">
        <v>10.4667561</v>
      </c>
      <c r="G149" s="159">
        <v>15.698183100000001</v>
      </c>
      <c r="H149" s="104">
        <v>149.70326</v>
      </c>
      <c r="I149" s="104">
        <v>396.93846000000121</v>
      </c>
      <c r="J149" s="125">
        <f t="shared" si="2"/>
        <v>3.2667283069043078</v>
      </c>
    </row>
    <row r="150" spans="2:16">
      <c r="C150" s="162" t="s">
        <v>394</v>
      </c>
      <c r="D150" s="159"/>
      <c r="E150" s="160">
        <v>1242.7233831000003</v>
      </c>
      <c r="F150" s="159">
        <v>609.79411010000013</v>
      </c>
      <c r="G150" s="159">
        <v>1283.2047132</v>
      </c>
      <c r="H150" s="104">
        <v>630.19825000000003</v>
      </c>
      <c r="I150" s="104">
        <v>1340.08132</v>
      </c>
      <c r="J150" s="125">
        <f t="shared" si="2"/>
        <v>1.0379393019985157</v>
      </c>
    </row>
    <row r="151" spans="2:16" s="161" customFormat="1">
      <c r="B151"/>
      <c r="C151" s="162" t="s">
        <v>395</v>
      </c>
      <c r="D151" s="159"/>
      <c r="E151" s="160">
        <v>3923.2131286000008</v>
      </c>
      <c r="F151" s="159">
        <v>2985.51188</v>
      </c>
      <c r="G151" s="159">
        <v>3865.1919611999997</v>
      </c>
      <c r="H151" s="104">
        <v>4346.9418055000006</v>
      </c>
      <c r="I151" s="104">
        <v>5543.4190639999997</v>
      </c>
      <c r="J151" s="125">
        <f t="shared" si="2"/>
        <v>0.31408391133248514</v>
      </c>
      <c r="K151"/>
      <c r="L151"/>
      <c r="M151"/>
      <c r="N151"/>
    </row>
    <row r="152" spans="2:16">
      <c r="C152" s="162" t="s">
        <v>396</v>
      </c>
      <c r="D152" s="159"/>
      <c r="E152" s="160">
        <v>3758.0229286000008</v>
      </c>
      <c r="F152" s="159">
        <v>2970</v>
      </c>
      <c r="G152" s="159">
        <v>3841.4432471999999</v>
      </c>
      <c r="H152" s="104">
        <v>4327.0848485000006</v>
      </c>
      <c r="I152" s="104">
        <v>5527.4312789999994</v>
      </c>
      <c r="J152" s="125">
        <f t="shared" si="2"/>
        <v>0.26532758538720569</v>
      </c>
      <c r="K152" s="170"/>
      <c r="O152" s="161"/>
      <c r="P152" s="161"/>
    </row>
    <row r="153" spans="2:16">
      <c r="C153" s="162" t="s">
        <v>397</v>
      </c>
      <c r="D153" s="150"/>
      <c r="E153" s="169">
        <v>19.662399999999998</v>
      </c>
      <c r="F153" s="168">
        <v>15.511879999999998</v>
      </c>
      <c r="G153" s="168">
        <v>23.748714000000007</v>
      </c>
      <c r="H153" s="168">
        <v>19.856956999999998</v>
      </c>
      <c r="I153" s="167">
        <v>15.987785000000001</v>
      </c>
      <c r="J153" s="125">
        <f t="shared" si="2"/>
        <v>0.26757040410317767</v>
      </c>
      <c r="O153" s="161"/>
      <c r="P153" s="161"/>
    </row>
    <row r="154" spans="2:16">
      <c r="C154" s="162" t="s">
        <v>398</v>
      </c>
      <c r="D154" s="159"/>
      <c r="E154" s="158">
        <v>145.52780000000001</v>
      </c>
      <c r="F154" s="159" t="s">
        <v>290</v>
      </c>
      <c r="G154" s="159" t="s">
        <v>290</v>
      </c>
      <c r="H154" s="159" t="s">
        <v>290</v>
      </c>
      <c r="I154" s="159" t="s">
        <v>290</v>
      </c>
      <c r="J154" s="166" t="s">
        <v>290</v>
      </c>
      <c r="O154" s="161"/>
      <c r="P154" s="161"/>
    </row>
    <row r="155" spans="2:16">
      <c r="C155" s="488" t="s">
        <v>399</v>
      </c>
      <c r="D155" s="164"/>
      <c r="E155" s="165">
        <v>3715.2027445636286</v>
      </c>
      <c r="F155" s="164">
        <v>4390.7798917999989</v>
      </c>
      <c r="G155" s="164">
        <v>6275.0895076999986</v>
      </c>
      <c r="H155" s="163">
        <v>6040.4551405999991</v>
      </c>
      <c r="I155" s="163">
        <v>5331.3998849999998</v>
      </c>
      <c r="J155" s="153">
        <f>E155/F155-1</f>
        <v>-0.153862676764564</v>
      </c>
      <c r="O155" s="161"/>
      <c r="P155" s="161"/>
    </row>
    <row r="156" spans="2:16">
      <c r="C156" s="162" t="s">
        <v>390</v>
      </c>
      <c r="D156" s="159"/>
      <c r="E156" s="160">
        <v>3241.4011675363558</v>
      </c>
      <c r="F156" s="159">
        <v>4277.2029047999986</v>
      </c>
      <c r="G156" s="159">
        <v>5752.4798485999991</v>
      </c>
      <c r="H156" s="104">
        <v>5604.5987314999993</v>
      </c>
      <c r="I156" s="104">
        <v>4501.5426049999996</v>
      </c>
      <c r="J156" s="125">
        <f>E156/F156-1</f>
        <v>-0.24216801501309104</v>
      </c>
      <c r="O156" s="161"/>
      <c r="P156" s="161"/>
    </row>
    <row r="157" spans="2:16">
      <c r="C157" s="162" t="s">
        <v>400</v>
      </c>
      <c r="D157" s="159"/>
      <c r="E157" s="160">
        <v>3241.3218175363559</v>
      </c>
      <c r="F157" s="159">
        <v>4188.4112460999986</v>
      </c>
      <c r="G157" s="159">
        <v>5592.3092960999993</v>
      </c>
      <c r="H157" s="104">
        <v>5387.7257344999989</v>
      </c>
      <c r="I157" s="104">
        <v>4404.5621899999996</v>
      </c>
      <c r="J157" s="125">
        <f>E157/F157-1</f>
        <v>-0.22612140329952479</v>
      </c>
      <c r="O157" s="161"/>
      <c r="P157" s="161"/>
    </row>
    <row r="158" spans="2:16">
      <c r="C158" s="162" t="s">
        <v>401</v>
      </c>
      <c r="D158" s="159"/>
      <c r="E158" s="160" t="s">
        <v>304</v>
      </c>
      <c r="F158" s="159">
        <v>87.959658700000006</v>
      </c>
      <c r="G158" s="159">
        <v>160.17055249999999</v>
      </c>
      <c r="H158" s="104">
        <v>216.872997</v>
      </c>
      <c r="I158" s="104">
        <v>96.980415000000022</v>
      </c>
      <c r="J158" s="125">
        <v>-1</v>
      </c>
      <c r="O158" s="161"/>
      <c r="P158" s="161"/>
    </row>
    <row r="159" spans="2:16">
      <c r="C159" s="17" t="s">
        <v>402</v>
      </c>
      <c r="D159" s="159"/>
      <c r="E159" s="160">
        <v>473.7695770272727</v>
      </c>
      <c r="F159" s="159">
        <v>113.468987</v>
      </c>
      <c r="G159" s="159">
        <v>517.11465910000004</v>
      </c>
      <c r="H159" s="104">
        <v>430.08890910000002</v>
      </c>
      <c r="I159" s="104">
        <v>824.08228000000008</v>
      </c>
      <c r="J159" s="125">
        <f>E159/F159-1</f>
        <v>3.1753221699888154</v>
      </c>
    </row>
    <row r="160" spans="2:16">
      <c r="C160" s="17" t="s">
        <v>403</v>
      </c>
      <c r="D160" s="150"/>
      <c r="E160" s="158" t="s">
        <v>304</v>
      </c>
      <c r="F160" s="157" t="s">
        <v>304</v>
      </c>
      <c r="G160" s="157">
        <v>5.4950000000000001</v>
      </c>
      <c r="H160" s="157">
        <v>5.7675000000000001</v>
      </c>
      <c r="I160" s="131">
        <v>5.7750000000005457</v>
      </c>
      <c r="J160" s="125" t="s">
        <v>305</v>
      </c>
    </row>
    <row r="161" spans="3:11">
      <c r="C161" s="488" t="s">
        <v>404</v>
      </c>
      <c r="D161" s="155"/>
      <c r="E161" s="156">
        <v>62.494257038143111</v>
      </c>
      <c r="F161" s="155">
        <v>56.039288747388973</v>
      </c>
      <c r="G161" s="155">
        <v>53.25287146281957</v>
      </c>
      <c r="H161" s="154">
        <v>55.83037641793215</v>
      </c>
      <c r="I161" s="154">
        <v>64.559762390321737</v>
      </c>
      <c r="J161" s="153">
        <f>E161/F161-1</f>
        <v>0.11518647782721714</v>
      </c>
    </row>
    <row r="162" spans="3:11">
      <c r="C162" s="107" t="s">
        <v>405</v>
      </c>
      <c r="D162" s="150"/>
      <c r="E162" s="151">
        <v>24.016936832488074</v>
      </c>
      <c r="F162" s="150">
        <v>31.881044131558685</v>
      </c>
      <c r="G162" s="150">
        <v>25.798097759409831</v>
      </c>
      <c r="H162" s="149">
        <v>32.168985585042321</v>
      </c>
      <c r="I162" s="149">
        <v>38.590872277436361</v>
      </c>
      <c r="J162" s="125">
        <f>E162/F162-1</f>
        <v>-0.24667031815579776</v>
      </c>
    </row>
    <row r="163" spans="3:11">
      <c r="C163" s="152" t="s">
        <v>406</v>
      </c>
      <c r="D163" s="150"/>
      <c r="E163" s="151">
        <v>72.398979312321572</v>
      </c>
      <c r="F163" s="150">
        <v>84.311519908181978</v>
      </c>
      <c r="G163" s="150">
        <v>71.276504210507966</v>
      </c>
      <c r="H163" s="149">
        <v>59.436563443334457</v>
      </c>
      <c r="I163" s="149">
        <v>61.921442537893171</v>
      </c>
      <c r="J163" s="125">
        <f>E163/F163-1</f>
        <v>-0.14129196827234947</v>
      </c>
    </row>
    <row r="164" spans="3:11">
      <c r="C164" s="107" t="s">
        <v>407</v>
      </c>
      <c r="D164" s="147"/>
      <c r="E164" s="148">
        <v>100</v>
      </c>
      <c r="F164" s="147">
        <v>99.968375566501308</v>
      </c>
      <c r="G164" s="147">
        <v>99.858035535937631</v>
      </c>
      <c r="H164" s="146">
        <v>99.867496320218024</v>
      </c>
      <c r="I164" s="146">
        <v>99.895930833677895</v>
      </c>
      <c r="J164" s="125">
        <f>E164/F164-1</f>
        <v>3.1634437710414964E-4</v>
      </c>
    </row>
    <row r="165" spans="3:11">
      <c r="C165" s="47"/>
      <c r="D165" s="28"/>
      <c r="E165" s="28"/>
      <c r="F165" s="28"/>
      <c r="G165" s="145"/>
      <c r="H165" s="145"/>
      <c r="I165" s="145"/>
      <c r="J165" s="144"/>
    </row>
    <row r="166" spans="3:11">
      <c r="C166" s="100" t="s">
        <v>70</v>
      </c>
      <c r="D166" s="38"/>
      <c r="E166" s="38"/>
      <c r="F166" s="38"/>
      <c r="G166" s="143"/>
      <c r="H166" s="143"/>
      <c r="I166" s="143"/>
      <c r="J166" s="140"/>
      <c r="K166" s="1"/>
    </row>
    <row r="167" spans="3:11" ht="17.25" customHeight="1">
      <c r="C167" s="847" t="s">
        <v>408</v>
      </c>
      <c r="D167" s="848"/>
      <c r="E167" s="848"/>
      <c r="F167" s="848"/>
      <c r="G167" s="848"/>
      <c r="H167" s="848"/>
      <c r="I167" s="848"/>
      <c r="J167" s="849"/>
      <c r="K167" s="1"/>
    </row>
    <row r="168" spans="3:11" ht="17.25" customHeight="1">
      <c r="C168" s="96" t="s">
        <v>409</v>
      </c>
      <c r="D168" s="142"/>
      <c r="E168" s="142"/>
      <c r="F168" s="142"/>
      <c r="G168" s="142"/>
      <c r="H168" s="141"/>
      <c r="I168" s="141"/>
      <c r="J168" s="140"/>
      <c r="K168" s="1"/>
    </row>
    <row r="169" spans="3:11" ht="17.25" customHeight="1">
      <c r="C169" s="96" t="s">
        <v>410</v>
      </c>
      <c r="D169" s="142"/>
      <c r="E169" s="142"/>
      <c r="F169" s="142"/>
      <c r="G169" s="142"/>
      <c r="H169" s="141"/>
      <c r="I169" s="141"/>
      <c r="J169" s="140"/>
      <c r="K169" s="1"/>
    </row>
    <row r="170" spans="3:11" ht="17.25" customHeight="1">
      <c r="C170" s="96" t="s">
        <v>411</v>
      </c>
      <c r="D170" s="142"/>
      <c r="E170" s="142"/>
      <c r="F170" s="142"/>
      <c r="G170" s="142"/>
      <c r="H170" s="141"/>
      <c r="I170" s="141"/>
      <c r="J170" s="140"/>
      <c r="K170" s="1"/>
    </row>
    <row r="171" spans="3:11" ht="17.25" customHeight="1">
      <c r="C171" s="96" t="s">
        <v>412</v>
      </c>
      <c r="D171" s="142"/>
      <c r="E171" s="142"/>
      <c r="F171" s="142"/>
      <c r="G171" s="142"/>
      <c r="H171" s="141"/>
      <c r="I171" s="141"/>
      <c r="J171" s="140"/>
      <c r="K171" s="1"/>
    </row>
    <row r="172" spans="3:11">
      <c r="C172" s="47"/>
      <c r="D172" s="1"/>
      <c r="E172" s="1"/>
      <c r="F172" s="1"/>
      <c r="G172" s="1"/>
      <c r="H172" s="1"/>
      <c r="I172" s="1"/>
      <c r="J172" s="6"/>
      <c r="K172" s="1"/>
    </row>
    <row r="173" spans="3:11" ht="20.25" customHeight="1">
      <c r="C173" s="124" t="s">
        <v>37</v>
      </c>
      <c r="D173" s="123"/>
      <c r="E173" s="123"/>
      <c r="F173" s="122"/>
      <c r="G173" s="139"/>
      <c r="H173" s="1"/>
      <c r="I173" s="1"/>
      <c r="J173" s="138"/>
      <c r="K173" s="1"/>
    </row>
    <row r="174" spans="3:11">
      <c r="C174" s="121" t="s">
        <v>387</v>
      </c>
      <c r="D174" s="120"/>
      <c r="E174" s="120"/>
      <c r="F174" s="119"/>
      <c r="G174" s="137"/>
      <c r="H174" s="1"/>
      <c r="I174" s="1"/>
      <c r="J174" s="6"/>
      <c r="K174" s="1"/>
    </row>
    <row r="175" spans="3:11" ht="27" customHeight="1">
      <c r="C175" s="118"/>
      <c r="D175" s="117"/>
      <c r="E175" s="136" t="s">
        <v>57</v>
      </c>
      <c r="F175" s="42" t="s">
        <v>58</v>
      </c>
      <c r="G175" s="42" t="s">
        <v>59</v>
      </c>
      <c r="H175" s="42" t="s">
        <v>60</v>
      </c>
      <c r="I175" s="42" t="s">
        <v>61</v>
      </c>
      <c r="J175" s="115" t="s">
        <v>283</v>
      </c>
      <c r="K175" s="1"/>
    </row>
    <row r="176" spans="3:11">
      <c r="C176" s="15" t="s">
        <v>142</v>
      </c>
      <c r="D176" s="40"/>
      <c r="E176" s="135">
        <f>SUM(E177:E179)</f>
        <v>1137.7931000000001</v>
      </c>
      <c r="F176" s="134">
        <v>1809.8102849500001</v>
      </c>
      <c r="G176" s="133">
        <v>1453.5481389000001</v>
      </c>
      <c r="H176" s="133">
        <v>1594.2786013</v>
      </c>
      <c r="I176" s="133">
        <v>2003.7035976</v>
      </c>
      <c r="J176" s="132">
        <f>E176/F176-1</f>
        <v>-0.37131913247391335</v>
      </c>
      <c r="K176" s="1"/>
    </row>
    <row r="177" spans="2:11">
      <c r="C177" s="107" t="s">
        <v>413</v>
      </c>
      <c r="D177" s="128"/>
      <c r="E177" s="129">
        <v>61.958199999999998</v>
      </c>
      <c r="F177" s="126">
        <v>130.55628495000002</v>
      </c>
      <c r="G177" s="126">
        <v>156.27613889999998</v>
      </c>
      <c r="H177" s="126">
        <v>192.87860130000001</v>
      </c>
      <c r="I177" s="131">
        <v>238.15859760000001</v>
      </c>
      <c r="J177" s="125">
        <f>E177/F177-1</f>
        <v>-0.52542920454784281</v>
      </c>
      <c r="K177" s="130"/>
    </row>
    <row r="178" spans="2:11">
      <c r="C178" s="107" t="s">
        <v>414</v>
      </c>
      <c r="D178" s="128"/>
      <c r="E178" s="129">
        <v>450.30489999999998</v>
      </c>
      <c r="F178" s="126">
        <v>953.25400000000002</v>
      </c>
      <c r="G178" s="104">
        <v>447.17200000000003</v>
      </c>
      <c r="H178" s="104">
        <v>447.2</v>
      </c>
      <c r="I178" s="104">
        <v>636.80499999999995</v>
      </c>
      <c r="J178" s="125">
        <f>E178/F178-1</f>
        <v>-0.52761289226166375</v>
      </c>
      <c r="K178" s="1"/>
    </row>
    <row r="179" spans="2:11">
      <c r="C179" s="107" t="s">
        <v>415</v>
      </c>
      <c r="D179" s="128"/>
      <c r="E179" s="127">
        <v>625.53000000000009</v>
      </c>
      <c r="F179" s="126">
        <v>726</v>
      </c>
      <c r="G179" s="104">
        <v>850.1</v>
      </c>
      <c r="H179" s="104">
        <v>954.19999999999993</v>
      </c>
      <c r="I179" s="104">
        <v>1128.74</v>
      </c>
      <c r="J179" s="125">
        <f>E179/F179-1</f>
        <v>-0.138388429752066</v>
      </c>
      <c r="K179" s="1"/>
    </row>
    <row r="180" spans="2:11">
      <c r="C180" s="5"/>
      <c r="D180" s="1"/>
      <c r="E180" s="1"/>
      <c r="F180" s="1"/>
      <c r="G180" s="1"/>
      <c r="H180" s="1"/>
      <c r="I180" s="1"/>
      <c r="J180" s="6"/>
      <c r="K180" s="1"/>
    </row>
    <row r="181" spans="2:11" ht="20.25" customHeight="1">
      <c r="C181" s="124" t="s">
        <v>38</v>
      </c>
      <c r="D181" s="123"/>
      <c r="E181" s="123"/>
      <c r="F181" s="122"/>
      <c r="G181" s="1"/>
      <c r="H181" s="1"/>
      <c r="J181" s="88" t="s">
        <v>416</v>
      </c>
      <c r="K181" s="1"/>
    </row>
    <row r="182" spans="2:11">
      <c r="C182" s="121" t="s">
        <v>417</v>
      </c>
      <c r="D182" s="120"/>
      <c r="E182" s="120"/>
      <c r="F182" s="119"/>
      <c r="G182" s="1"/>
      <c r="H182" s="1"/>
      <c r="I182" s="1"/>
      <c r="J182" s="6"/>
      <c r="K182" s="1"/>
    </row>
    <row r="183" spans="2:11" ht="27" customHeight="1">
      <c r="C183" s="118"/>
      <c r="D183" s="117"/>
      <c r="E183" s="116" t="s">
        <v>57</v>
      </c>
      <c r="F183" s="42" t="s">
        <v>58</v>
      </c>
      <c r="G183" s="42" t="s">
        <v>59</v>
      </c>
      <c r="H183" s="42" t="s">
        <v>60</v>
      </c>
      <c r="I183" s="42" t="s">
        <v>61</v>
      </c>
      <c r="J183" s="115" t="s">
        <v>283</v>
      </c>
      <c r="K183" s="1"/>
    </row>
    <row r="184" spans="2:11">
      <c r="C184" s="114"/>
      <c r="D184" s="113"/>
      <c r="E184" s="112"/>
      <c r="F184" s="111"/>
      <c r="G184" s="111"/>
      <c r="H184" s="111"/>
      <c r="I184" s="111"/>
      <c r="J184" s="110"/>
      <c r="K184" s="1"/>
    </row>
    <row r="185" spans="2:11" ht="21.6">
      <c r="C185" s="107" t="s">
        <v>418</v>
      </c>
      <c r="D185" s="106"/>
      <c r="E185" s="109">
        <v>1424.7590398999998</v>
      </c>
      <c r="F185" s="108">
        <v>1063.2442300000027</v>
      </c>
      <c r="G185" s="104">
        <v>1014.9647299999998</v>
      </c>
      <c r="H185" s="104">
        <v>1039.4928199999983</v>
      </c>
      <c r="I185" s="104">
        <v>1054</v>
      </c>
      <c r="J185" s="103">
        <f>E185/F185-1</f>
        <v>0.34001107149200904</v>
      </c>
      <c r="K185" s="1"/>
    </row>
    <row r="186" spans="2:11" ht="21.6">
      <c r="C186" s="107" t="s">
        <v>419</v>
      </c>
      <c r="D186" s="106"/>
      <c r="E186" s="105">
        <v>2662.108213778788</v>
      </c>
      <c r="F186" s="104">
        <v>990.43068080000012</v>
      </c>
      <c r="G186" s="104">
        <v>2894.2066733000001</v>
      </c>
      <c r="H186" s="104">
        <v>1470.8847270000001</v>
      </c>
      <c r="I186" s="104">
        <v>1992</v>
      </c>
      <c r="J186" s="103">
        <f>E186/F186-1</f>
        <v>1.6878289065404601</v>
      </c>
      <c r="K186" s="1"/>
    </row>
    <row r="187" spans="2:11">
      <c r="C187" s="47"/>
      <c r="D187" s="28"/>
      <c r="E187" s="28"/>
      <c r="F187" s="28"/>
      <c r="G187" s="28"/>
      <c r="H187" s="102"/>
      <c r="I187" s="102"/>
      <c r="J187" s="101"/>
      <c r="K187" s="1"/>
    </row>
    <row r="188" spans="2:11" ht="17.25" customHeight="1">
      <c r="C188" s="100" t="s">
        <v>70</v>
      </c>
      <c r="D188" s="38"/>
      <c r="E188" s="38"/>
      <c r="F188" s="38"/>
      <c r="G188" s="99"/>
      <c r="H188" s="98"/>
      <c r="I188" s="98"/>
      <c r="J188" s="97"/>
      <c r="K188" s="1"/>
    </row>
    <row r="189" spans="2:11" ht="17.25" customHeight="1">
      <c r="C189" s="96" t="s">
        <v>420</v>
      </c>
      <c r="D189" s="38"/>
      <c r="E189" s="38"/>
      <c r="F189" s="38"/>
      <c r="G189" s="94"/>
      <c r="J189" s="93"/>
      <c r="K189" s="1"/>
    </row>
    <row r="190" spans="2:11" s="4" customFormat="1" ht="17.25" customHeight="1">
      <c r="B190"/>
      <c r="C190" s="96" t="s">
        <v>421</v>
      </c>
      <c r="D190" s="38"/>
      <c r="E190" s="38"/>
      <c r="F190" s="38"/>
      <c r="G190" s="94"/>
      <c r="H190"/>
      <c r="I190"/>
      <c r="J190" s="93"/>
    </row>
    <row r="191" spans="2:11" s="4" customFormat="1" ht="17.25" customHeight="1">
      <c r="B191"/>
      <c r="C191" s="96"/>
      <c r="D191" s="38"/>
      <c r="E191" s="38"/>
      <c r="F191" s="38"/>
      <c r="G191" s="94"/>
      <c r="H191"/>
      <c r="I191"/>
      <c r="J191" s="93"/>
    </row>
    <row r="192" spans="2:11" s="4" customFormat="1">
      <c r="B192"/>
      <c r="C192" s="96"/>
      <c r="D192" s="38"/>
      <c r="E192" s="38"/>
      <c r="F192" s="38"/>
      <c r="G192" s="94"/>
      <c r="H192"/>
      <c r="I192"/>
      <c r="J192" s="93"/>
    </row>
    <row r="193" spans="2:10" s="4" customFormat="1" ht="22.5" customHeight="1">
      <c r="B193"/>
      <c r="C193" s="95" t="s">
        <v>422</v>
      </c>
      <c r="D193" s="38"/>
      <c r="E193" s="38"/>
      <c r="F193" s="38"/>
      <c r="G193" s="94"/>
      <c r="H193"/>
      <c r="I193"/>
      <c r="J193" s="93"/>
    </row>
    <row r="194" spans="2:10" s="4" customFormat="1" ht="25.5" customHeight="1">
      <c r="B194"/>
      <c r="C194" s="92" t="s">
        <v>39</v>
      </c>
      <c r="D194" s="91"/>
      <c r="E194" s="90"/>
      <c r="F194" s="89"/>
      <c r="G194" s="1"/>
      <c r="H194" s="87"/>
      <c r="I194" s="86"/>
      <c r="J194" s="88" t="s">
        <v>423</v>
      </c>
    </row>
    <row r="195" spans="2:10" s="4" customFormat="1" ht="17.25" customHeight="1">
      <c r="B195"/>
      <c r="C195" s="537"/>
      <c r="D195" s="538"/>
      <c r="E195" s="538"/>
      <c r="F195" s="538"/>
      <c r="G195" s="463"/>
      <c r="H195" s="87"/>
      <c r="I195" s="86"/>
      <c r="J195" s="6"/>
    </row>
    <row r="196" spans="2:10" s="4" customFormat="1" ht="45" customHeight="1">
      <c r="B196"/>
      <c r="C196" s="85" t="s">
        <v>360</v>
      </c>
      <c r="D196" s="84" t="s">
        <v>424</v>
      </c>
      <c r="E196" s="854" t="s">
        <v>425</v>
      </c>
      <c r="F196" s="855"/>
      <c r="G196" s="84" t="s">
        <v>426</v>
      </c>
      <c r="H196" s="84" t="s">
        <v>427</v>
      </c>
      <c r="I196" s="854" t="s">
        <v>428</v>
      </c>
      <c r="J196" s="856"/>
    </row>
    <row r="197" spans="2:10" s="4" customFormat="1" ht="121.5" customHeight="1">
      <c r="B197"/>
      <c r="C197" s="540" t="s">
        <v>429</v>
      </c>
      <c r="D197" s="479" t="s">
        <v>430</v>
      </c>
      <c r="E197" s="860" t="s">
        <v>431</v>
      </c>
      <c r="F197" s="861"/>
      <c r="G197" s="80">
        <v>0</v>
      </c>
      <c r="H197" s="479" t="s">
        <v>432</v>
      </c>
      <c r="I197" s="862" t="s">
        <v>433</v>
      </c>
      <c r="J197" s="863"/>
    </row>
    <row r="198" spans="2:10" s="4" customFormat="1" ht="121.5" customHeight="1">
      <c r="B198"/>
      <c r="C198" s="480" t="s">
        <v>363</v>
      </c>
      <c r="D198" s="481" t="s">
        <v>430</v>
      </c>
      <c r="E198" s="864" t="s">
        <v>434</v>
      </c>
      <c r="F198" s="865"/>
      <c r="G198" s="83">
        <v>0</v>
      </c>
      <c r="H198" s="481" t="s">
        <v>435</v>
      </c>
      <c r="I198" s="866" t="s">
        <v>436</v>
      </c>
      <c r="J198" s="867"/>
    </row>
    <row r="199" spans="2:10" s="4" customFormat="1" ht="147" customHeight="1">
      <c r="B199"/>
      <c r="C199" s="540" t="s">
        <v>364</v>
      </c>
      <c r="D199" s="479" t="s">
        <v>430</v>
      </c>
      <c r="E199" s="860" t="s">
        <v>437</v>
      </c>
      <c r="F199" s="861"/>
      <c r="G199" s="80">
        <v>100</v>
      </c>
      <c r="H199" s="479" t="s">
        <v>438</v>
      </c>
      <c r="I199" s="862" t="s">
        <v>439</v>
      </c>
      <c r="J199" s="863"/>
    </row>
    <row r="200" spans="2:10" s="4" customFormat="1" ht="121.5" customHeight="1">
      <c r="B200"/>
      <c r="C200" s="480" t="s">
        <v>365</v>
      </c>
      <c r="D200" s="481" t="s">
        <v>430</v>
      </c>
      <c r="E200" s="864" t="s">
        <v>434</v>
      </c>
      <c r="F200" s="865"/>
      <c r="G200" s="83">
        <v>0</v>
      </c>
      <c r="H200" s="481" t="s">
        <v>440</v>
      </c>
      <c r="I200" s="866" t="s">
        <v>441</v>
      </c>
      <c r="J200" s="867"/>
    </row>
    <row r="201" spans="2:10" s="4" customFormat="1" ht="134.25" customHeight="1">
      <c r="B201"/>
      <c r="C201" s="540" t="s">
        <v>366</v>
      </c>
      <c r="D201" s="479" t="s">
        <v>430</v>
      </c>
      <c r="E201" s="860" t="s">
        <v>442</v>
      </c>
      <c r="F201" s="861"/>
      <c r="G201" s="80">
        <v>100</v>
      </c>
      <c r="H201" s="479" t="s">
        <v>443</v>
      </c>
      <c r="I201" s="862" t="s">
        <v>444</v>
      </c>
      <c r="J201" s="863"/>
    </row>
    <row r="202" spans="2:10" s="4" customFormat="1" ht="169.5" customHeight="1">
      <c r="B202"/>
      <c r="C202" s="480" t="s">
        <v>367</v>
      </c>
      <c r="D202" s="481" t="s">
        <v>430</v>
      </c>
      <c r="E202" s="864" t="s">
        <v>445</v>
      </c>
      <c r="F202" s="865"/>
      <c r="G202" s="83">
        <v>100</v>
      </c>
      <c r="H202" s="481" t="s">
        <v>446</v>
      </c>
      <c r="I202" s="866" t="s">
        <v>447</v>
      </c>
      <c r="J202" s="867"/>
    </row>
    <row r="203" spans="2:10" s="4" customFormat="1" ht="121.5" customHeight="1">
      <c r="B203"/>
      <c r="C203" s="540" t="s">
        <v>368</v>
      </c>
      <c r="D203" s="479" t="s">
        <v>430</v>
      </c>
      <c r="E203" s="860" t="s">
        <v>448</v>
      </c>
      <c r="F203" s="861"/>
      <c r="G203" s="80">
        <v>0</v>
      </c>
      <c r="H203" s="479" t="s">
        <v>449</v>
      </c>
      <c r="I203" s="862" t="s">
        <v>450</v>
      </c>
      <c r="J203" s="863"/>
    </row>
    <row r="204" spans="2:10" s="4" customFormat="1" ht="121.5" customHeight="1">
      <c r="B204"/>
      <c r="C204" s="480" t="s">
        <v>369</v>
      </c>
      <c r="D204" s="481" t="s">
        <v>430</v>
      </c>
      <c r="E204" s="864" t="s">
        <v>434</v>
      </c>
      <c r="F204" s="865"/>
      <c r="G204" s="83">
        <v>0</v>
      </c>
      <c r="H204" s="481" t="s">
        <v>451</v>
      </c>
      <c r="I204" s="866" t="s">
        <v>452</v>
      </c>
      <c r="J204" s="867"/>
    </row>
    <row r="205" spans="2:10" s="4" customFormat="1" ht="121.5" customHeight="1">
      <c r="B205"/>
      <c r="C205" s="540" t="s">
        <v>370</v>
      </c>
      <c r="D205" s="479" t="s">
        <v>430</v>
      </c>
      <c r="E205" s="860" t="s">
        <v>453</v>
      </c>
      <c r="F205" s="861"/>
      <c r="G205" s="80">
        <v>0</v>
      </c>
      <c r="H205" s="479" t="s">
        <v>454</v>
      </c>
      <c r="I205" s="862" t="s">
        <v>455</v>
      </c>
      <c r="J205" s="863"/>
    </row>
    <row r="206" spans="2:10" s="4" customFormat="1" ht="121.5" customHeight="1">
      <c r="B206"/>
      <c r="C206" s="480" t="s">
        <v>456</v>
      </c>
      <c r="D206" s="481" t="s">
        <v>457</v>
      </c>
      <c r="E206" s="864" t="s">
        <v>290</v>
      </c>
      <c r="F206" s="865"/>
      <c r="G206" s="83" t="s">
        <v>290</v>
      </c>
      <c r="H206" s="482" t="s">
        <v>290</v>
      </c>
      <c r="I206" s="864" t="s">
        <v>458</v>
      </c>
      <c r="J206" s="868"/>
    </row>
    <row r="207" spans="2:10" s="4" customFormat="1" ht="121.5" customHeight="1">
      <c r="B207"/>
      <c r="C207" s="540" t="s">
        <v>372</v>
      </c>
      <c r="D207" s="479" t="s">
        <v>430</v>
      </c>
      <c r="E207" s="860" t="s">
        <v>453</v>
      </c>
      <c r="F207" s="861"/>
      <c r="G207" s="80">
        <v>0</v>
      </c>
      <c r="H207" s="483" t="s">
        <v>459</v>
      </c>
      <c r="I207" s="862" t="s">
        <v>460</v>
      </c>
      <c r="J207" s="863"/>
    </row>
    <row r="208" spans="2:10" s="4" customFormat="1" ht="121.5" customHeight="1">
      <c r="B208"/>
      <c r="C208" s="480" t="s">
        <v>373</v>
      </c>
      <c r="D208" s="481" t="s">
        <v>430</v>
      </c>
      <c r="E208" s="864" t="s">
        <v>453</v>
      </c>
      <c r="F208" s="865"/>
      <c r="G208" s="83">
        <v>0</v>
      </c>
      <c r="H208" s="482" t="s">
        <v>461</v>
      </c>
      <c r="I208" s="864" t="s">
        <v>462</v>
      </c>
      <c r="J208" s="868"/>
    </row>
    <row r="209" spans="2:11" s="4" customFormat="1" ht="75" customHeight="1">
      <c r="B209"/>
      <c r="C209" s="540" t="s">
        <v>463</v>
      </c>
      <c r="D209" s="479" t="s">
        <v>457</v>
      </c>
      <c r="E209" s="869" t="s">
        <v>290</v>
      </c>
      <c r="F209" s="870"/>
      <c r="G209" s="80" t="s">
        <v>290</v>
      </c>
      <c r="H209" s="484" t="s">
        <v>290</v>
      </c>
      <c r="I209" s="862" t="s">
        <v>464</v>
      </c>
      <c r="J209" s="863"/>
    </row>
    <row r="210" spans="2:11" s="4" customFormat="1" ht="121.5" customHeight="1">
      <c r="B210"/>
      <c r="C210" s="480" t="s">
        <v>465</v>
      </c>
      <c r="D210" s="481" t="s">
        <v>457</v>
      </c>
      <c r="E210" s="871" t="s">
        <v>290</v>
      </c>
      <c r="F210" s="872"/>
      <c r="G210" s="83" t="s">
        <v>290</v>
      </c>
      <c r="H210" s="485" t="s">
        <v>290</v>
      </c>
      <c r="I210" s="864" t="s">
        <v>466</v>
      </c>
      <c r="J210" s="868"/>
    </row>
    <row r="211" spans="2:11" s="4" customFormat="1" ht="121.5" customHeight="1">
      <c r="B211"/>
      <c r="C211" s="540" t="s">
        <v>376</v>
      </c>
      <c r="D211" s="479" t="s">
        <v>430</v>
      </c>
      <c r="E211" s="860" t="s">
        <v>434</v>
      </c>
      <c r="F211" s="861"/>
      <c r="G211" s="80">
        <v>0</v>
      </c>
      <c r="H211" s="483" t="s">
        <v>467</v>
      </c>
      <c r="I211" s="862" t="s">
        <v>468</v>
      </c>
      <c r="J211" s="863"/>
    </row>
    <row r="212" spans="2:11" s="4" customFormat="1" ht="17.25" customHeight="1">
      <c r="B212"/>
      <c r="C212" s="836"/>
      <c r="D212" s="837"/>
      <c r="E212" s="837"/>
      <c r="F212" s="837"/>
      <c r="G212" s="837"/>
      <c r="H212" s="837"/>
      <c r="I212" s="837"/>
      <c r="J212" s="838"/>
    </row>
    <row r="213" spans="2:11">
      <c r="C213" s="79"/>
      <c r="D213" s="1"/>
      <c r="E213" s="1"/>
      <c r="F213" s="1"/>
      <c r="G213" s="1"/>
      <c r="H213" s="1"/>
      <c r="I213" s="1"/>
      <c r="J213" s="6"/>
      <c r="K213" s="1"/>
    </row>
    <row r="214" spans="2:11">
      <c r="C214" s="78"/>
      <c r="D214" s="76"/>
      <c r="E214" s="77"/>
      <c r="F214" s="76"/>
      <c r="G214" s="76"/>
      <c r="H214" s="76"/>
      <c r="I214" s="455"/>
      <c r="J214" s="75" t="s">
        <v>45</v>
      </c>
    </row>
  </sheetData>
  <sheetProtection sheet="1" objects="1" scenarios="1"/>
  <mergeCells count="72">
    <mergeCell ref="C212:J212"/>
    <mergeCell ref="E209:F209"/>
    <mergeCell ref="I209:J209"/>
    <mergeCell ref="E210:F210"/>
    <mergeCell ref="I210:J210"/>
    <mergeCell ref="E211:F211"/>
    <mergeCell ref="I211:J211"/>
    <mergeCell ref="E206:F206"/>
    <mergeCell ref="I206:J206"/>
    <mergeCell ref="E207:F207"/>
    <mergeCell ref="I207:J207"/>
    <mergeCell ref="E208:F208"/>
    <mergeCell ref="I208:J208"/>
    <mergeCell ref="E203:F203"/>
    <mergeCell ref="I203:J203"/>
    <mergeCell ref="E204:F204"/>
    <mergeCell ref="I204:J204"/>
    <mergeCell ref="E205:F205"/>
    <mergeCell ref="I205:J205"/>
    <mergeCell ref="E200:F200"/>
    <mergeCell ref="I200:J200"/>
    <mergeCell ref="E201:F201"/>
    <mergeCell ref="I201:J201"/>
    <mergeCell ref="E202:F202"/>
    <mergeCell ref="I202:J202"/>
    <mergeCell ref="E197:F197"/>
    <mergeCell ref="I197:J197"/>
    <mergeCell ref="E198:F198"/>
    <mergeCell ref="I198:J198"/>
    <mergeCell ref="E199:F199"/>
    <mergeCell ref="I199:J199"/>
    <mergeCell ref="E196:F196"/>
    <mergeCell ref="I196:J196"/>
    <mergeCell ref="C103:J103"/>
    <mergeCell ref="C104:J104"/>
    <mergeCell ref="C105:G105"/>
    <mergeCell ref="C108:G108"/>
    <mergeCell ref="C110:D110"/>
    <mergeCell ref="C126:J126"/>
    <mergeCell ref="C127:J127"/>
    <mergeCell ref="C128:J128"/>
    <mergeCell ref="C89:D89"/>
    <mergeCell ref="C41:J41"/>
    <mergeCell ref="C129:J129"/>
    <mergeCell ref="C130:J130"/>
    <mergeCell ref="C167:J167"/>
    <mergeCell ref="C102:J102"/>
    <mergeCell ref="C66:J66"/>
    <mergeCell ref="C67:J67"/>
    <mergeCell ref="C68:J68"/>
    <mergeCell ref="C69:J69"/>
    <mergeCell ref="C70:J70"/>
    <mergeCell ref="C71:J71"/>
    <mergeCell ref="C60:D60"/>
    <mergeCell ref="C61:D61"/>
    <mergeCell ref="C93:D93"/>
    <mergeCell ref="C94:D94"/>
    <mergeCell ref="C15:J15"/>
    <mergeCell ref="C74:G74"/>
    <mergeCell ref="E75:F75"/>
    <mergeCell ref="C77:C78"/>
    <mergeCell ref="C86:J86"/>
    <mergeCell ref="C16:J16"/>
    <mergeCell ref="C17:J17"/>
    <mergeCell ref="C20:G20"/>
    <mergeCell ref="C39:J39"/>
    <mergeCell ref="C40:J40"/>
    <mergeCell ref="C1:J1"/>
    <mergeCell ref="H3:I3"/>
    <mergeCell ref="C5:D5"/>
    <mergeCell ref="C11:D11"/>
    <mergeCell ref="C12:D12"/>
  </mergeCells>
  <pageMargins left="0.7" right="0.7" top="0.75" bottom="0.75" header="0.3" footer="0.3"/>
  <pageSetup paperSize="9" orientation="portrait" horizontalDpi="300" verticalDpi="300" r:id="rId1"/>
  <headerFooter>
    <oddFooter>&amp;C_x000D_&amp;1#&amp;"Calibri"&amp;10&amp;K000000 General</oddFooter>
  </headerFooter>
  <ignoredErrors>
    <ignoredError sqref="F47 E94:F94"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6156fdc-1b67-4e65-a7eb-2d097edf2cd6">
      <UserInfo>
        <DisplayName>Parks, Michael</DisplayName>
        <AccountId>11</AccountId>
        <AccountType/>
      </UserInfo>
      <UserInfo>
        <DisplayName>Somers, Tamara</DisplayName>
        <AccountId>82</AccountId>
        <AccountType/>
      </UserInfo>
      <UserInfo>
        <DisplayName>Baker, Kate</DisplayName>
        <AccountId>83</AccountId>
        <AccountType/>
      </UserInfo>
      <UserInfo>
        <DisplayName>O'Donnell, Hannah</DisplayName>
        <AccountId>1454</AccountId>
        <AccountType/>
      </UserInfo>
      <UserInfo>
        <DisplayName>Pape, Miriam</DisplayName>
        <AccountId>1400</AccountId>
        <AccountType/>
      </UserInfo>
    </SharedWithUsers>
    <ReadOnly xmlns="9c7b2f30-2231-41e0-b86a-1257079ed7b5" xsi:nil="true"/>
    <lcf76f155ced4ddcb4097134ff3c332f xmlns="9c7b2f30-2231-41e0-b86a-1257079ed7b5">
      <Terms xmlns="http://schemas.microsoft.com/office/infopath/2007/PartnerControls"/>
    </lcf76f155ced4ddcb4097134ff3c332f>
    <Sentforapproval xmlns="9c7b2f30-2231-41e0-b86a-1257079ed7b5" xsi:nil="true"/>
    <Published xmlns="9c7b2f30-2231-41e0-b86a-1257079ed7b5" xsi:nil="true"/>
    <TaxCatchAll xmlns="c7b56d83-7d92-4d5e-8552-dd44030ff6cf"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4692F43398F0468630CE82EDAFC73B" ma:contentTypeVersion="20" ma:contentTypeDescription="Create a new document." ma:contentTypeScope="" ma:versionID="0d3e1e33df4067aff428a7c35fe64709">
  <xsd:schema xmlns:xsd="http://www.w3.org/2001/XMLSchema" xmlns:xs="http://www.w3.org/2001/XMLSchema" xmlns:p="http://schemas.microsoft.com/office/2006/metadata/properties" xmlns:ns2="9c7b2f30-2231-41e0-b86a-1257079ed7b5" xmlns:ns3="f6156fdc-1b67-4e65-a7eb-2d097edf2cd6" xmlns:ns4="c7b56d83-7d92-4d5e-8552-dd44030ff6cf" targetNamespace="http://schemas.microsoft.com/office/2006/metadata/properties" ma:root="true" ma:fieldsID="4c1f7bb3427bb7664ab21513065f9e9d" ns2:_="" ns3:_="" ns4:_="">
    <xsd:import namespace="9c7b2f30-2231-41e0-b86a-1257079ed7b5"/>
    <xsd:import namespace="f6156fdc-1b67-4e65-a7eb-2d097edf2cd6"/>
    <xsd:import namespace="c7b56d83-7d92-4d5e-8552-dd44030ff6cf"/>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ReadOnly" minOccurs="0"/>
                <xsd:element ref="ns2:MediaServiceAutoKeyPoints" minOccurs="0"/>
                <xsd:element ref="ns2:MediaServiceKeyPoints" minOccurs="0"/>
                <xsd:element ref="ns2:MediaLengthInSeconds" minOccurs="0"/>
                <xsd:element ref="ns2:Published" minOccurs="0"/>
                <xsd:element ref="ns2:Sentforapproval"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7b2f30-2231-41e0-b86a-1257079ed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ReadOnly" ma:index="18" nillable="true" ma:displayName="Read Only" ma:description="Indicates which files should not be saved over after using" ma:format="Dropdown" ma:internalName="ReadOnly">
      <xsd:simpleType>
        <xsd:restriction base="dms:Text">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Published" ma:index="22" nillable="true" ma:displayName="Published" ma:format="Dropdown" ma:internalName="Published">
      <xsd:simpleType>
        <xsd:restriction base="dms:Text">
          <xsd:maxLength value="255"/>
        </xsd:restriction>
      </xsd:simpleType>
    </xsd:element>
    <xsd:element name="Sentforapproval" ma:index="23" nillable="true" ma:displayName="Sent for approval" ma:format="Dropdown" ma:internalName="Sentforapproval">
      <xsd:simpleType>
        <xsd:restriction base="dms:Text">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97780b6f-135f-46e7-9608-4a6f87a742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6156fdc-1b67-4e65-a7eb-2d097edf2cd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b56d83-7d92-4d5e-8552-dd44030ff6cf"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b3e5622f-eac6-4e88-b4f2-2393c1bd5bd4}" ma:internalName="TaxCatchAll" ma:showField="CatchAllData" ma:web="f6156fdc-1b67-4e65-a7eb-2d097edf2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F50EBB-D395-473B-9E86-7C3DBCFD4A54}">
  <ds:schemaRefs>
    <ds:schemaRef ds:uri="http://schemas.microsoft.com/office/2006/metadata/properties"/>
    <ds:schemaRef ds:uri="http://schemas.microsoft.com/office/infopath/2007/PartnerControls"/>
    <ds:schemaRef ds:uri="f6156fdc-1b67-4e65-a7eb-2d097edf2cd6"/>
    <ds:schemaRef ds:uri="9c7b2f30-2231-41e0-b86a-1257079ed7b5"/>
    <ds:schemaRef ds:uri="c7b56d83-7d92-4d5e-8552-dd44030ff6cf"/>
  </ds:schemaRefs>
</ds:datastoreItem>
</file>

<file path=customXml/itemProps2.xml><?xml version="1.0" encoding="utf-8"?>
<ds:datastoreItem xmlns:ds="http://schemas.openxmlformats.org/officeDocument/2006/customXml" ds:itemID="{2087B37C-C53A-47C3-909D-1C7CB3F86217}">
  <ds:schemaRefs>
    <ds:schemaRef ds:uri="http://schemas.microsoft.com/sharepoint/v3/contenttype/forms"/>
  </ds:schemaRefs>
</ds:datastoreItem>
</file>

<file path=customXml/itemProps3.xml><?xml version="1.0" encoding="utf-8"?>
<ds:datastoreItem xmlns:ds="http://schemas.openxmlformats.org/officeDocument/2006/customXml" ds:itemID="{BAFF18D8-8A58-40FB-91EB-DD82174E0B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7b2f30-2231-41e0-b86a-1257079ed7b5"/>
    <ds:schemaRef ds:uri="f6156fdc-1b67-4e65-a7eb-2d097edf2cd6"/>
    <ds:schemaRef ds:uri="c7b56d83-7d92-4d5e-8552-dd44030ff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4ab56b7-6ec4-4073-8d92-ac7cc2e7a5df}" enabled="1" method="Privileged" siteId="{49dfc6a3-5fb7-49f4-adea-c54e725bb85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2020 Data Pack </vt:lpstr>
      <vt:lpstr>Responsible Business</vt:lpstr>
      <vt:lpstr>Digital Futures</vt:lpstr>
      <vt:lpstr>Environmental Solutions</vt:lpstr>
      <vt:lpstr>'2020 Data Pack '!Print_Area</vt:lpstr>
    </vt:vector>
  </TitlesOfParts>
  <Manager/>
  <Company>Telstra Corporation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Spottiswood, Jacinta</dc:creator>
  <cp:keywords/>
  <dc:description/>
  <cp:lastModifiedBy>Curnow, Nicola</cp:lastModifiedBy>
  <cp:revision/>
  <dcterms:created xsi:type="dcterms:W3CDTF">2018-05-31T02:19:33Z</dcterms:created>
  <dcterms:modified xsi:type="dcterms:W3CDTF">2023-02-06T08:39:28Z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0x0101004F4692F43398F0468630CE82EDAFC73B</vt:lpwstr>
  </property>
  <property fmtid="{D5CDD505-2E9C-101B-9397-08002B2CF9AE}" pid="3" name="ComplianceAssetId">
    <vt:lpwstr/>
  </property>
  <property fmtid="{D5CDD505-2E9C-101B-9397-08002B2CF9AE}" pid="4" name="MediaServiceImageTags">
    <vt:lpwstr/>
  </property>
</Properties>
</file>